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du.sii\subdn\OGN\Instructivo F22\AT 2024\Casos prácticos\"/>
    </mc:Choice>
  </mc:AlternateContent>
  <bookViews>
    <workbookView xWindow="0" yWindow="0" windowWidth="15330" windowHeight="3840" tabRatio="928" firstSheet="2" activeTab="7"/>
  </bookViews>
  <sheets>
    <sheet name="Indice" sheetId="15" r:id="rId1"/>
    <sheet name="1.-Dividendos percibidos " sheetId="8" r:id="rId2"/>
    <sheet name="2.-Dividendos distribuidos" sheetId="16" r:id="rId3"/>
    <sheet name="3.- GR art.21 LIR" sheetId="17" r:id="rId4"/>
    <sheet name="4.-Incentivo al ahorro art. 14E" sheetId="18" r:id="rId5"/>
    <sheet name="5.-INR" sheetId="20" r:id="rId6"/>
    <sheet name="6.- Pérdidas de arrastre" sheetId="19" r:id="rId7"/>
    <sheet name="7.- Corrección monetaria CPTi" sheetId="21" r:id="rId8"/>
  </sheets>
  <definedNames>
    <definedName name="_Hlt284861986" localSheetId="3">'3.- GR art.21 LIR'!$G$14</definedName>
    <definedName name="_Hlt284861998" localSheetId="3">'3.- GR art.21 LIR'!$H$16</definedName>
    <definedName name="_xlnm.Print_Area" localSheetId="5">'5.-INR'!$A$1:$J$25</definedName>
    <definedName name="_xlnm.Print_Area" localSheetId="6">'6.- Pérdidas de arrastre'!$A$1:$J$43</definedName>
    <definedName name="_xlnm.Print_Area" localSheetId="7">'7.- Corrección monetaria CPTi'!$A$1:$J$24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5" i="21" l="1"/>
  <c r="F21" i="21" s="1"/>
  <c r="E31" i="19"/>
  <c r="F32" i="19" s="1"/>
  <c r="E36" i="19"/>
  <c r="F16" i="8"/>
  <c r="C23" i="8"/>
  <c r="F24" i="8"/>
  <c r="F22" i="8"/>
  <c r="F17" i="8"/>
  <c r="F18" i="8" s="1"/>
  <c r="F7" i="8" s="1"/>
  <c r="F23" i="8" s="1"/>
  <c r="F25" i="8" s="1"/>
  <c r="C20" i="16"/>
  <c r="F13" i="16"/>
  <c r="F15" i="16" s="1"/>
  <c r="F20" i="16" s="1"/>
  <c r="F21" i="16"/>
  <c r="F19" i="16"/>
  <c r="C25" i="17"/>
  <c r="C17" i="17"/>
  <c r="F17" i="17"/>
  <c r="F16" i="17"/>
  <c r="F24" i="17"/>
  <c r="F15" i="18"/>
  <c r="F16" i="18" s="1"/>
  <c r="F17" i="18" s="1"/>
  <c r="F22" i="18"/>
  <c r="F13" i="20"/>
  <c r="F16" i="20" s="1"/>
  <c r="C22" i="20"/>
  <c r="F23" i="20"/>
  <c r="F21" i="20"/>
  <c r="F23" i="19"/>
  <c r="E37" i="19"/>
  <c r="C37" i="19"/>
  <c r="C36" i="19"/>
  <c r="C35" i="19"/>
  <c r="E35" i="19"/>
  <c r="C22" i="19"/>
  <c r="F15" i="19"/>
  <c r="F17" i="19" s="1"/>
  <c r="F22" i="19" s="1"/>
  <c r="F21" i="19"/>
  <c r="C22" i="21"/>
  <c r="C21" i="21"/>
  <c r="F14" i="21"/>
  <c r="F20" i="21"/>
  <c r="B6" i="15"/>
  <c r="B7" i="15" s="1"/>
  <c r="B8" i="15" s="1"/>
  <c r="B9" i="15" s="1"/>
  <c r="B10" i="15" s="1"/>
  <c r="B11" i="15" s="1"/>
  <c r="F24" i="19" l="1"/>
  <c r="F15" i="20"/>
  <c r="F17" i="20" s="1"/>
  <c r="F22" i="20" s="1"/>
  <c r="F24" i="20" s="1"/>
  <c r="F19" i="17"/>
  <c r="F26" i="17" s="1"/>
  <c r="F16" i="21"/>
  <c r="F22" i="21" s="1"/>
  <c r="F23" i="21" s="1"/>
  <c r="F38" i="19"/>
  <c r="F40" i="19" s="1"/>
  <c r="F18" i="18"/>
  <c r="F23" i="18" s="1"/>
  <c r="F24" i="18"/>
  <c r="F22" i="16"/>
  <c r="F18" i="17"/>
  <c r="F20" i="17" s="1"/>
  <c r="F25" i="17" s="1"/>
  <c r="F27" i="17" s="1"/>
  <c r="F25" i="18" l="1"/>
</calcChain>
</file>

<file path=xl/sharedStrings.xml><?xml version="1.0" encoding="utf-8"?>
<sst xmlns="http://schemas.openxmlformats.org/spreadsheetml/2006/main" count="364" uniqueCount="107">
  <si>
    <t>Pérdida de arrastre</t>
  </si>
  <si>
    <t>Capital Propio Tributario Negativo</t>
  </si>
  <si>
    <t>Cód. 646</t>
  </si>
  <si>
    <t>Retiros o dividendos percibidos en el ejercicio</t>
  </si>
  <si>
    <r>
      <rPr>
        <sz val="11"/>
        <color theme="1"/>
        <rFont val="Calibri"/>
        <family val="2"/>
        <scheme val="minor"/>
      </rPr>
      <t>Agregado  GR del inc. 1° no gravadas con IU 40% y del inc. 2° art. 21 LIR</t>
    </r>
  </si>
  <si>
    <t xml:space="preserve">Incentivo al ahorro establecido en el artículo 14  letra E) de la LIR </t>
  </si>
  <si>
    <t>Corrección monetaria CPT inicial</t>
  </si>
  <si>
    <t>Gastos rechazados inciso segundo o inciso primero no afectos al IU del 40% del art. 21 de la LIR</t>
  </si>
  <si>
    <t>RLI determinada</t>
  </si>
  <si>
    <t>Dividendos INR percibidos</t>
  </si>
  <si>
    <t>Pérdida tributaria del ejercicio</t>
  </si>
  <si>
    <t>Pérdidas ejercicios anteriores, actualizada</t>
  </si>
  <si>
    <t>Efectos de los retiros o dividendos afectos a impuestos finales  percibidos durante el ejercicio en la razonabilidad del CPT</t>
  </si>
  <si>
    <t>Efectos de los retiros, remesas o distribuciones efectuadas en la razonabilidad del CPT.</t>
  </si>
  <si>
    <t>Efectos de las partidas del inciso primero no afectas al IU de tasa 40% y del inciso segundo del art. 21 de la LIR, reajustados, en la razonabilidad del CPT</t>
  </si>
  <si>
    <t>Efectos por incentivo al ahorro establecido en el artículo 14 letra E) de la LIR, en la razonabilidad del CPT</t>
  </si>
  <si>
    <t>Efectos de los INR en la razonabilidad del CPT</t>
  </si>
  <si>
    <t>Efectos de la pérdida tributaria de arrastre en la razonabilidad del CPT</t>
  </si>
  <si>
    <t>Efectos de la corrección monetaria del CPT inicial en la razonabilidad del CPT</t>
  </si>
  <si>
    <t>EJERCICIOS COMPLEMENTARIOS DE RAZONABILIDAD CPT</t>
    <phoneticPr fontId="8" type="noConversion"/>
  </si>
  <si>
    <t>Dividendos afectos a IF percibidos</t>
  </si>
  <si>
    <t>No hay agregados ni deducciones</t>
  </si>
  <si>
    <t>Remuneraciones</t>
  </si>
  <si>
    <t>(+)</t>
  </si>
  <si>
    <t>(-)</t>
  </si>
  <si>
    <t>(=)</t>
  </si>
  <si>
    <t>Detalle</t>
  </si>
  <si>
    <t>Pérdida del ejercicio</t>
  </si>
  <si>
    <t>Ingresos del giro percibidos</t>
  </si>
  <si>
    <t>Capital aportado</t>
  </si>
  <si>
    <t>CPT del ejercicio</t>
  </si>
  <si>
    <t>Año 1</t>
  </si>
  <si>
    <t>Año 2</t>
  </si>
  <si>
    <t>Cód. 1145</t>
  </si>
  <si>
    <t>Cód. 1694</t>
  </si>
  <si>
    <t>Cód. 1697</t>
  </si>
  <si>
    <t>Cód. 645</t>
  </si>
  <si>
    <t>Multas fiscales</t>
  </si>
  <si>
    <t>Cód. 1662</t>
  </si>
  <si>
    <t>Cód. 1144</t>
  </si>
  <si>
    <t>Cód. 1690</t>
  </si>
  <si>
    <t>RLI afecta IDPC</t>
  </si>
  <si>
    <t>Resultado financiero</t>
  </si>
  <si>
    <t>Cód. 1672</t>
  </si>
  <si>
    <t>Cód. 1671</t>
  </si>
  <si>
    <t>Cód. 1665</t>
  </si>
  <si>
    <t>Cód. 1660</t>
  </si>
  <si>
    <t>Cód. 1183</t>
  </si>
  <si>
    <t>RLI</t>
  </si>
  <si>
    <t>INR</t>
  </si>
  <si>
    <t>Cód. 1686</t>
  </si>
  <si>
    <t>Cód. 1728</t>
  </si>
  <si>
    <t>Cód. 1701</t>
  </si>
  <si>
    <t>Cód. 1182</t>
  </si>
  <si>
    <t>Costo directo de los bienes y servicios</t>
  </si>
  <si>
    <t>Cód. 1661</t>
  </si>
  <si>
    <t>Pérdidas de ejercicios anteriores (art. 31 N° 3 LIR)</t>
  </si>
  <si>
    <t>Cód. 1689</t>
  </si>
  <si>
    <t>Pérdida Tributaria del ejercicio</t>
  </si>
  <si>
    <t>Cód. 1695</t>
  </si>
  <si>
    <t>Cód. 1696</t>
  </si>
  <si>
    <t>$</t>
  </si>
  <si>
    <t>Cód. 1177</t>
  </si>
  <si>
    <t>Cód. 1657</t>
  </si>
  <si>
    <t>CPT inicial</t>
  </si>
  <si>
    <t>Retiros, dividendos o distribuciones pagadas en el ejercicio</t>
  </si>
  <si>
    <t>Pérdidas de arrastre</t>
  </si>
  <si>
    <t>N°</t>
  </si>
  <si>
    <t>ANTECEDENTES</t>
  </si>
  <si>
    <t>Dividendos percibidos</t>
  </si>
  <si>
    <t>F22 Recuadro N°12</t>
  </si>
  <si>
    <t>1.-</t>
  </si>
  <si>
    <t>DETERMINACIÓN RLI Y RECUADRO N°12</t>
  </si>
  <si>
    <t>RAZONABILIDAD CPT Y RECUADRO N°14</t>
  </si>
  <si>
    <t>F22 Recuadro N°14</t>
  </si>
  <si>
    <t>a)</t>
  </si>
  <si>
    <t>b)</t>
  </si>
  <si>
    <t>c)</t>
  </si>
  <si>
    <t>2.-</t>
  </si>
  <si>
    <t>Dividendos distribuidos reajustados</t>
  </si>
  <si>
    <t>3.-</t>
  </si>
  <si>
    <t>4.-</t>
  </si>
  <si>
    <t xml:space="preserve">GERARDO ESCUDERO TOLEDO </t>
  </si>
  <si>
    <t>6.-</t>
  </si>
  <si>
    <t>5.-</t>
  </si>
  <si>
    <t>7.-</t>
  </si>
  <si>
    <t>Dividendos INR  percibidos</t>
  </si>
  <si>
    <t>Cód. 1180</t>
  </si>
  <si>
    <t>CPT Negativo</t>
  </si>
  <si>
    <t>d)</t>
  </si>
  <si>
    <t>COMPROBACIÓN CPT Negativo.</t>
  </si>
  <si>
    <t>Inicio de actividades (supuesto)</t>
  </si>
  <si>
    <t>Movimientos del año 2</t>
  </si>
  <si>
    <t>Cód.1143</t>
  </si>
  <si>
    <t>Cód. 1673</t>
  </si>
  <si>
    <t>Cód. 1154</t>
  </si>
  <si>
    <t>Ir al índice</t>
  </si>
  <si>
    <t>Dividendos distribuidos, reajustados</t>
  </si>
  <si>
    <t>Gastos por donaciones (que exceden el LGA)</t>
  </si>
  <si>
    <t>GR del inc. 1° no gravadas con IU 40% y del inc. 2° art. 21 LIR</t>
  </si>
  <si>
    <t>Retiros del ejercicio actualizados</t>
  </si>
  <si>
    <t>RLI antes de rebaja incentivo al ahorro artículo 14 letra E) LIR.</t>
  </si>
  <si>
    <t>Incentivo al ahorro artículo 14 letra E) LIR.</t>
  </si>
  <si>
    <t>Ajuste por beneficio artículo 14 letra E) LIR</t>
  </si>
  <si>
    <t xml:space="preserve">Capital Propio Tributario positivo (Cód. 645 F22 AT 2023) </t>
  </si>
  <si>
    <t>Capital Propio Tributario positivo final</t>
  </si>
  <si>
    <t>VIPC anual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</si>
</sst>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_-;\-* #,##0_-;_-* &quot;-&quot;??_-;_-@_-"/>
    <numFmt numFmtId="166" formatCode="#,##0;[Red]\(#,##0\)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Verdana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b/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hair">
        <color theme="8"/>
      </bottom>
      <diagonal/>
    </border>
    <border>
      <left/>
      <right/>
      <top style="hair">
        <color theme="8"/>
      </top>
      <bottom style="hair">
        <color theme="8"/>
      </bottom>
      <diagonal/>
    </border>
    <border>
      <left/>
      <right/>
      <top style="hair">
        <color theme="8"/>
      </top>
      <bottom/>
      <diagonal/>
    </border>
    <border>
      <left/>
      <right/>
      <top/>
      <bottom style="hair">
        <color theme="8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hair">
        <color theme="8"/>
      </bottom>
      <diagonal/>
    </border>
    <border>
      <left style="medium">
        <color theme="8"/>
      </left>
      <right/>
      <top style="hair">
        <color theme="8"/>
      </top>
      <bottom style="hair">
        <color theme="8"/>
      </bottom>
      <diagonal/>
    </border>
    <border>
      <left style="medium">
        <color theme="8"/>
      </left>
      <right/>
      <top style="hair">
        <color theme="8"/>
      </top>
      <bottom style="medium">
        <color theme="8"/>
      </bottom>
      <diagonal/>
    </border>
    <border>
      <left/>
      <right/>
      <top style="hair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hair">
        <color theme="8"/>
      </bottom>
      <diagonal/>
    </border>
    <border>
      <left style="medium">
        <color theme="8"/>
      </left>
      <right style="medium">
        <color theme="8"/>
      </right>
      <top style="hair">
        <color theme="8"/>
      </top>
      <bottom style="hair">
        <color theme="8"/>
      </bottom>
      <diagonal/>
    </border>
    <border>
      <left style="medium">
        <color theme="8"/>
      </left>
      <right style="medium">
        <color theme="8"/>
      </right>
      <top style="hair">
        <color theme="8"/>
      </top>
      <bottom style="medium">
        <color theme="8"/>
      </bottom>
      <diagonal/>
    </border>
    <border>
      <left style="medium">
        <color theme="8"/>
      </left>
      <right/>
      <top style="hair">
        <color theme="8"/>
      </top>
      <bottom/>
      <diagonal/>
    </border>
    <border>
      <left style="medium">
        <color theme="8"/>
      </left>
      <right/>
      <top/>
      <bottom style="hair">
        <color theme="8"/>
      </bottom>
      <diagonal/>
    </border>
    <border>
      <left/>
      <right style="medium">
        <color theme="8"/>
      </right>
      <top style="hair">
        <color theme="8"/>
      </top>
      <bottom style="hair">
        <color theme="8"/>
      </bottom>
      <diagonal/>
    </border>
    <border>
      <left/>
      <right style="medium">
        <color theme="8"/>
      </right>
      <top style="hair">
        <color theme="8"/>
      </top>
      <bottom/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 style="hair">
        <color theme="8"/>
      </bottom>
      <diagonal/>
    </border>
    <border>
      <left style="medium">
        <color theme="8"/>
      </left>
      <right style="medium">
        <color theme="8"/>
      </right>
      <top style="hair">
        <color theme="8"/>
      </top>
      <bottom/>
      <diagonal/>
    </border>
    <border>
      <left style="medium">
        <color theme="8"/>
      </left>
      <right style="medium">
        <color theme="8"/>
      </right>
      <top/>
      <bottom style="hair">
        <color theme="8"/>
      </bottom>
      <diagonal/>
    </border>
    <border>
      <left/>
      <right style="medium">
        <color theme="8"/>
      </right>
      <top style="medium">
        <color theme="8"/>
      </top>
      <bottom style="hair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/>
      <right style="medium">
        <color theme="8"/>
      </right>
      <top style="hair">
        <color theme="8"/>
      </top>
      <bottom style="medium">
        <color theme="8"/>
      </bottom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60">
    <xf numFmtId="0" fontId="0" fillId="0" borderId="0" xfId="0"/>
    <xf numFmtId="0" fontId="0" fillId="2" borderId="0" xfId="0" applyFill="1"/>
    <xf numFmtId="165" fontId="0" fillId="2" borderId="0" xfId="1" applyNumberFormat="1" applyFont="1" applyFill="1"/>
    <xf numFmtId="0" fontId="2" fillId="2" borderId="0" xfId="0" applyFont="1" applyFill="1"/>
    <xf numFmtId="165" fontId="0" fillId="2" borderId="0" xfId="1" applyNumberFormat="1" applyFont="1" applyFill="1" applyBorder="1"/>
    <xf numFmtId="165" fontId="0" fillId="2" borderId="0" xfId="0" applyNumberFormat="1" applyFill="1"/>
    <xf numFmtId="0" fontId="2" fillId="2" borderId="0" xfId="0" applyFont="1" applyFill="1" applyAlignment="1">
      <alignment horizontal="center"/>
    </xf>
    <xf numFmtId="0" fontId="0" fillId="2" borderId="0" xfId="0" applyFill="1" applyBorder="1"/>
    <xf numFmtId="0" fontId="5" fillId="2" borderId="0" xfId="0" applyFont="1" applyFill="1"/>
    <xf numFmtId="0" fontId="4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4" applyFont="1"/>
    <xf numFmtId="0" fontId="10" fillId="2" borderId="0" xfId="0" applyFont="1" applyFill="1"/>
    <xf numFmtId="0" fontId="3" fillId="2" borderId="0" xfId="0" applyFont="1" applyFill="1"/>
    <xf numFmtId="165" fontId="3" fillId="2" borderId="0" xfId="1" applyNumberFormat="1" applyFont="1" applyFill="1"/>
    <xf numFmtId="0" fontId="11" fillId="2" borderId="0" xfId="4" applyFont="1" applyFill="1" applyAlignment="1">
      <alignment horizontal="center"/>
    </xf>
    <xf numFmtId="165" fontId="10" fillId="2" borderId="5" xfId="1" applyNumberFormat="1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6" xfId="0" applyFont="1" applyFill="1" applyBorder="1"/>
    <xf numFmtId="165" fontId="3" fillId="2" borderId="16" xfId="1" applyNumberFormat="1" applyFont="1" applyFill="1" applyBorder="1"/>
    <xf numFmtId="0" fontId="3" fillId="2" borderId="13" xfId="0" applyFont="1" applyFill="1" applyBorder="1"/>
    <xf numFmtId="0" fontId="3" fillId="2" borderId="7" xfId="0" applyFont="1" applyFill="1" applyBorder="1"/>
    <xf numFmtId="165" fontId="3" fillId="2" borderId="17" xfId="1" applyNumberFormat="1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165" fontId="3" fillId="2" borderId="18" xfId="1" applyNumberFormat="1" applyFont="1" applyFill="1" applyBorder="1"/>
    <xf numFmtId="0" fontId="3" fillId="2" borderId="0" xfId="0" applyFont="1" applyFill="1" applyBorder="1"/>
    <xf numFmtId="0" fontId="9" fillId="2" borderId="0" xfId="0" applyFont="1" applyFill="1"/>
    <xf numFmtId="0" fontId="9" fillId="2" borderId="0" xfId="0" applyFont="1" applyFill="1" applyBorder="1"/>
    <xf numFmtId="0" fontId="10" fillId="2" borderId="0" xfId="0" applyFont="1" applyFill="1" applyAlignment="1">
      <alignment horizontal="center"/>
    </xf>
    <xf numFmtId="165" fontId="10" fillId="2" borderId="5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wrapText="1"/>
    </xf>
    <xf numFmtId="0" fontId="3" fillId="2" borderId="16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9" xfId="0" applyFont="1" applyFill="1" applyBorder="1"/>
    <xf numFmtId="0" fontId="3" fillId="2" borderId="8" xfId="0" applyFont="1" applyFill="1" applyBorder="1"/>
    <xf numFmtId="165" fontId="3" fillId="2" borderId="25" xfId="1" applyNumberFormat="1" applyFont="1" applyFill="1" applyBorder="1"/>
    <xf numFmtId="0" fontId="3" fillId="2" borderId="25" xfId="0" applyFont="1" applyFill="1" applyBorder="1"/>
    <xf numFmtId="0" fontId="3" fillId="2" borderId="22" xfId="0" applyFont="1" applyFill="1" applyBorder="1" applyAlignment="1">
      <alignment horizontal="center"/>
    </xf>
    <xf numFmtId="0" fontId="10" fillId="2" borderId="10" xfId="0" applyFont="1" applyFill="1" applyBorder="1"/>
    <xf numFmtId="0" fontId="10" fillId="2" borderId="11" xfId="0" applyFont="1" applyFill="1" applyBorder="1"/>
    <xf numFmtId="165" fontId="10" fillId="2" borderId="5" xfId="1" applyNumberFormat="1" applyFont="1" applyFill="1" applyBorder="1"/>
    <xf numFmtId="0" fontId="10" fillId="2" borderId="5" xfId="0" applyFont="1" applyFill="1" applyBorder="1"/>
    <xf numFmtId="0" fontId="10" fillId="2" borderId="23" xfId="0" applyFont="1" applyFill="1" applyBorder="1" applyAlignment="1">
      <alignment horizontal="center"/>
    </xf>
    <xf numFmtId="0" fontId="3" fillId="2" borderId="20" xfId="0" applyFont="1" applyFill="1" applyBorder="1" applyAlignment="1"/>
    <xf numFmtId="0" fontId="3" fillId="2" borderId="9" xfId="0" applyFont="1" applyFill="1" applyBorder="1" applyAlignment="1">
      <alignment wrapText="1"/>
    </xf>
    <xf numFmtId="165" fontId="3" fillId="2" borderId="26" xfId="1" applyNumberFormat="1" applyFont="1" applyFill="1" applyBorder="1"/>
    <xf numFmtId="0" fontId="3" fillId="2" borderId="26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22" xfId="0" applyFont="1" applyFill="1" applyBorder="1"/>
    <xf numFmtId="0" fontId="3" fillId="2" borderId="25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5" xfId="0" applyFont="1" applyFill="1" applyBorder="1" applyAlignment="1">
      <alignment horizontal="center"/>
    </xf>
    <xf numFmtId="165" fontId="3" fillId="2" borderId="0" xfId="0" applyNumberFormat="1" applyFont="1" applyFill="1"/>
    <xf numFmtId="165" fontId="3" fillId="2" borderId="28" xfId="1" applyNumberFormat="1" applyFont="1" applyFill="1" applyBorder="1"/>
    <xf numFmtId="0" fontId="3" fillId="2" borderId="28" xfId="0" applyFont="1" applyFill="1" applyBorder="1"/>
    <xf numFmtId="0" fontId="3" fillId="2" borderId="31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29" xfId="0" applyFont="1" applyFill="1" applyBorder="1" applyAlignment="1">
      <alignment horizontal="center"/>
    </xf>
    <xf numFmtId="165" fontId="3" fillId="2" borderId="0" xfId="1" applyNumberFormat="1" applyFont="1" applyFill="1" applyBorder="1"/>
    <xf numFmtId="166" fontId="10" fillId="2" borderId="5" xfId="1" applyNumberFormat="1" applyFont="1" applyFill="1" applyBorder="1"/>
    <xf numFmtId="0" fontId="12" fillId="2" borderId="0" xfId="0" applyFont="1" applyFill="1"/>
    <xf numFmtId="0" fontId="13" fillId="2" borderId="0" xfId="0" applyFont="1" applyFill="1"/>
    <xf numFmtId="165" fontId="12" fillId="2" borderId="0" xfId="1" applyNumberFormat="1" applyFont="1" applyFill="1"/>
    <xf numFmtId="0" fontId="14" fillId="2" borderId="0" xfId="4" applyFont="1" applyFill="1" applyAlignment="1">
      <alignment horizontal="center"/>
    </xf>
    <xf numFmtId="165" fontId="13" fillId="2" borderId="5" xfId="1" applyNumberFormat="1" applyFont="1" applyFill="1" applyBorder="1" applyAlignment="1">
      <alignment horizontal="center"/>
    </xf>
    <xf numFmtId="0" fontId="12" fillId="2" borderId="12" xfId="0" applyFont="1" applyFill="1" applyBorder="1"/>
    <xf numFmtId="0" fontId="12" fillId="2" borderId="6" xfId="0" applyFont="1" applyFill="1" applyBorder="1"/>
    <xf numFmtId="166" fontId="13" fillId="2" borderId="38" xfId="1" applyNumberFormat="1" applyFont="1" applyFill="1" applyBorder="1"/>
    <xf numFmtId="0" fontId="12" fillId="2" borderId="13" xfId="0" applyFont="1" applyFill="1" applyBorder="1"/>
    <xf numFmtId="0" fontId="12" fillId="2" borderId="7" xfId="0" applyFont="1" applyFill="1" applyBorder="1"/>
    <xf numFmtId="166" fontId="13" fillId="2" borderId="17" xfId="1" applyNumberFormat="1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165" fontId="12" fillId="2" borderId="18" xfId="1" applyNumberFormat="1" applyFont="1" applyFill="1" applyBorder="1"/>
    <xf numFmtId="0" fontId="12" fillId="2" borderId="0" xfId="0" applyFont="1" applyFill="1" applyBorder="1"/>
    <xf numFmtId="0" fontId="15" fillId="2" borderId="0" xfId="0" applyFont="1" applyFill="1"/>
    <xf numFmtId="0" fontId="15" fillId="2" borderId="0" xfId="0" applyFont="1" applyFill="1" applyBorder="1"/>
    <xf numFmtId="0" fontId="13" fillId="2" borderId="0" xfId="0" applyFont="1" applyFill="1" applyAlignment="1">
      <alignment horizontal="center"/>
    </xf>
    <xf numFmtId="165" fontId="13" fillId="2" borderId="5" xfId="1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wrapText="1"/>
    </xf>
    <xf numFmtId="165" fontId="12" fillId="2" borderId="16" xfId="1" applyNumberFormat="1" applyFont="1" applyFill="1" applyBorder="1"/>
    <xf numFmtId="0" fontId="12" fillId="2" borderId="16" xfId="0" applyFont="1" applyFill="1" applyBorder="1"/>
    <xf numFmtId="0" fontId="12" fillId="2" borderId="21" xfId="0" applyFont="1" applyFill="1" applyBorder="1" applyAlignment="1">
      <alignment horizontal="center"/>
    </xf>
    <xf numFmtId="165" fontId="12" fillId="2" borderId="17" xfId="1" applyNumberFormat="1" applyFont="1" applyFill="1" applyBorder="1"/>
    <xf numFmtId="0" fontId="12" fillId="2" borderId="25" xfId="0" applyFont="1" applyFill="1" applyBorder="1"/>
    <xf numFmtId="0" fontId="12" fillId="2" borderId="19" xfId="0" applyFont="1" applyFill="1" applyBorder="1"/>
    <xf numFmtId="0" fontId="12" fillId="2" borderId="8" xfId="0" applyFont="1" applyFill="1" applyBorder="1"/>
    <xf numFmtId="165" fontId="12" fillId="2" borderId="25" xfId="1" applyNumberFormat="1" applyFont="1" applyFill="1" applyBorder="1"/>
    <xf numFmtId="0" fontId="12" fillId="2" borderId="22" xfId="0" applyFont="1" applyFill="1" applyBorder="1" applyAlignment="1">
      <alignment horizontal="center"/>
    </xf>
    <xf numFmtId="0" fontId="13" fillId="2" borderId="10" xfId="0" applyFont="1" applyFill="1" applyBorder="1"/>
    <xf numFmtId="0" fontId="13" fillId="2" borderId="11" xfId="0" applyFont="1" applyFill="1" applyBorder="1"/>
    <xf numFmtId="166" fontId="13" fillId="2" borderId="5" xfId="1" applyNumberFormat="1" applyFont="1" applyFill="1" applyBorder="1"/>
    <xf numFmtId="0" fontId="13" fillId="2" borderId="5" xfId="0" applyFont="1" applyFill="1" applyBorder="1"/>
    <xf numFmtId="0" fontId="13" fillId="2" borderId="23" xfId="0" applyFont="1" applyFill="1" applyBorder="1" applyAlignment="1">
      <alignment horizontal="center"/>
    </xf>
    <xf numFmtId="0" fontId="12" fillId="2" borderId="20" xfId="0" applyFont="1" applyFill="1" applyBorder="1" applyAlignment="1"/>
    <xf numFmtId="0" fontId="12" fillId="2" borderId="9" xfId="0" applyFont="1" applyFill="1" applyBorder="1" applyAlignment="1">
      <alignment wrapText="1"/>
    </xf>
    <xf numFmtId="165" fontId="12" fillId="2" borderId="26" xfId="1" applyNumberFormat="1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16" xfId="0" applyFont="1" applyFill="1" applyBorder="1" applyAlignment="1">
      <alignment horizontal="center"/>
    </xf>
    <xf numFmtId="0" fontId="12" fillId="2" borderId="21" xfId="0" applyFont="1" applyFill="1" applyBorder="1"/>
    <xf numFmtId="0" fontId="12" fillId="2" borderId="22" xfId="0" applyFont="1" applyFill="1" applyBorder="1"/>
    <xf numFmtId="0" fontId="13" fillId="2" borderId="23" xfId="0" applyFont="1" applyFill="1" applyBorder="1"/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Border="1"/>
    <xf numFmtId="166" fontId="13" fillId="2" borderId="0" xfId="1" applyNumberFormat="1" applyFont="1" applyFill="1" applyBorder="1"/>
    <xf numFmtId="0" fontId="13" fillId="2" borderId="0" xfId="0" applyFont="1" applyFill="1" applyBorder="1" applyAlignment="1">
      <alignment horizontal="center"/>
    </xf>
    <xf numFmtId="0" fontId="15" fillId="2" borderId="33" xfId="0" applyFont="1" applyFill="1" applyBorder="1"/>
    <xf numFmtId="165" fontId="12" fillId="2" borderId="34" xfId="1" applyNumberFormat="1" applyFont="1" applyFill="1" applyBorder="1"/>
    <xf numFmtId="0" fontId="13" fillId="2" borderId="34" xfId="0" applyFont="1" applyFill="1" applyBorder="1"/>
    <xf numFmtId="166" fontId="13" fillId="2" borderId="35" xfId="1" applyNumberFormat="1" applyFont="1" applyFill="1" applyBorder="1"/>
    <xf numFmtId="0" fontId="12" fillId="2" borderId="32" xfId="0" applyFont="1" applyFill="1" applyBorder="1"/>
    <xf numFmtId="165" fontId="12" fillId="2" borderId="0" xfId="1" applyNumberFormat="1" applyFont="1" applyFill="1" applyBorder="1"/>
    <xf numFmtId="166" fontId="13" fillId="2" borderId="36" xfId="1" applyNumberFormat="1" applyFont="1" applyFill="1" applyBorder="1"/>
    <xf numFmtId="165" fontId="12" fillId="2" borderId="0" xfId="1" applyNumberFormat="1" applyFont="1" applyFill="1" applyBorder="1" applyAlignment="1"/>
    <xf numFmtId="166" fontId="13" fillId="2" borderId="1" xfId="1" applyNumberFormat="1" applyFont="1" applyFill="1" applyBorder="1" applyAlignment="1"/>
    <xf numFmtId="0" fontId="13" fillId="2" borderId="32" xfId="0" applyFont="1" applyFill="1" applyBorder="1"/>
    <xf numFmtId="165" fontId="13" fillId="2" borderId="36" xfId="1" applyNumberFormat="1" applyFont="1" applyFill="1" applyBorder="1" applyAlignment="1"/>
    <xf numFmtId="0" fontId="12" fillId="2" borderId="34" xfId="0" applyFont="1" applyFill="1" applyBorder="1"/>
    <xf numFmtId="165" fontId="12" fillId="2" borderId="34" xfId="1" applyNumberFormat="1" applyFont="1" applyFill="1" applyBorder="1" applyAlignment="1"/>
    <xf numFmtId="166" fontId="13" fillId="2" borderId="0" xfId="1" applyNumberFormat="1" applyFont="1" applyFill="1" applyBorder="1" applyAlignment="1"/>
    <xf numFmtId="166" fontId="13" fillId="2" borderId="37" xfId="1" applyNumberFormat="1" applyFont="1" applyFill="1" applyBorder="1" applyAlignment="1"/>
    <xf numFmtId="166" fontId="13" fillId="2" borderId="3" xfId="1" applyNumberFormat="1" applyFont="1" applyFill="1" applyBorder="1" applyAlignment="1"/>
    <xf numFmtId="165" fontId="12" fillId="2" borderId="0" xfId="0" applyNumberFormat="1" applyFont="1" applyFill="1"/>
    <xf numFmtId="0" fontId="3" fillId="2" borderId="30" xfId="0" applyFont="1" applyFill="1" applyBorder="1"/>
    <xf numFmtId="167" fontId="3" fillId="2" borderId="0" xfId="2" applyNumberFormat="1" applyFont="1" applyFill="1" applyBorder="1"/>
    <xf numFmtId="0" fontId="3" fillId="2" borderId="20" xfId="0" applyFont="1" applyFill="1" applyBorder="1"/>
    <xf numFmtId="0" fontId="3" fillId="2" borderId="9" xfId="0" applyFont="1" applyFill="1" applyBorder="1"/>
    <xf numFmtId="0" fontId="3" fillId="2" borderId="24" xfId="0" applyFont="1" applyFill="1" applyBorder="1"/>
    <xf numFmtId="0" fontId="6" fillId="2" borderId="0" xfId="4" applyFont="1" applyFill="1" applyAlignment="1">
      <alignment horizontal="center"/>
    </xf>
    <xf numFmtId="0" fontId="6" fillId="0" borderId="0" xfId="4"/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29" xfId="0" applyFont="1" applyFill="1" applyBorder="1"/>
    <xf numFmtId="0" fontId="3" fillId="2" borderId="12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27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wrapText="1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 wrapText="1"/>
    </xf>
  </cellXfs>
  <cellStyles count="5">
    <cellStyle name="Hipervínculo" xfId="4" builtinId="8"/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410309</xdr:colOff>
      <xdr:row>14</xdr:row>
      <xdr:rowOff>175845</xdr:rowOff>
    </xdr:from>
    <xdr:to>
      <xdr:col>11</xdr:col>
      <xdr:colOff>439615</xdr:colOff>
      <xdr:row>18</xdr:row>
      <xdr:rowOff>109902</xdr:rowOff>
    </xdr:to>
    <xdr:sp macro="" textlink="">
      <xdr:nvSpPr>
        <xdr:cNvPr id="5" name="Speech Bubble: Rectangl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249867" y="2952749"/>
          <a:ext cx="2073517" cy="725365"/>
        </a:xfrm>
        <a:prstGeom prst="wedgeRectCallout">
          <a:avLst>
            <a:gd name="adj1" fmla="val -81951"/>
            <a:gd name="adj2" fmla="val -7394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Dado que en el resultado financiero se han incluidos los dividendos afectos a IF percibidos deben ser deducidos.</a:t>
          </a:r>
        </a:p>
      </xdr:txBody>
    </xdr:sp>
    <xdr:clientData/>
  </xdr:twoCellAnchor>
  <xdr:twoCellAnchor>
    <xdr:from>
      <xdr:col>9</xdr:col>
      <xdr:colOff>508001</xdr:colOff>
      <xdr:row>20</xdr:row>
      <xdr:rowOff>332153</xdr:rowOff>
    </xdr:from>
    <xdr:to>
      <xdr:col>11</xdr:col>
      <xdr:colOff>429846</xdr:colOff>
      <xdr:row>26</xdr:row>
      <xdr:rowOff>146538</xdr:rowOff>
    </xdr:to>
    <xdr:sp macro="" textlink="">
      <xdr:nvSpPr>
        <xdr:cNvPr id="6" name="Speech Bubble: Rectangl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180386" y="4190999"/>
          <a:ext cx="2266460" cy="1064847"/>
        </a:xfrm>
        <a:prstGeom prst="wedgeRectCallout">
          <a:avLst>
            <a:gd name="adj1" fmla="val -97335"/>
            <a:gd name="adj2" fmla="val -8807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Las rentas por participaciones percibidas (afectas o no a IF) implican un aumento patrimonial, que al no incrementar la RLI se deben incorporar para efectos de la cuadratura patrimonial.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252047</xdr:colOff>
      <xdr:row>12</xdr:row>
      <xdr:rowOff>13675</xdr:rowOff>
    </xdr:from>
    <xdr:to>
      <xdr:col>11</xdr:col>
      <xdr:colOff>58615</xdr:colOff>
      <xdr:row>14</xdr:row>
      <xdr:rowOff>183173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820509" y="2380271"/>
          <a:ext cx="1850779" cy="565152"/>
        </a:xfrm>
        <a:prstGeom prst="wedgeRectCallout">
          <a:avLst>
            <a:gd name="adj1" fmla="val -80614"/>
            <a:gd name="adj2" fmla="val 5106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Para efectos simplificatorios no existen agregados ni deducciones</a:t>
          </a:r>
        </a:p>
      </xdr:txBody>
    </xdr:sp>
    <xdr:clientData/>
  </xdr:twoCellAnchor>
  <xdr:twoCellAnchor>
    <xdr:from>
      <xdr:col>9</xdr:col>
      <xdr:colOff>293077</xdr:colOff>
      <xdr:row>15</xdr:row>
      <xdr:rowOff>156306</xdr:rowOff>
    </xdr:from>
    <xdr:to>
      <xdr:col>11</xdr:col>
      <xdr:colOff>87923</xdr:colOff>
      <xdr:row>18</xdr:row>
      <xdr:rowOff>25495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01692" y="3067537"/>
          <a:ext cx="2139462" cy="592112"/>
        </a:xfrm>
        <a:prstGeom prst="wedgeRectCallout">
          <a:avLst>
            <a:gd name="adj1" fmla="val -153283"/>
            <a:gd name="adj2" fmla="val -71863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En el ejercicio N°4 hemos incorporado el efecto del artículo 14 letra E) de la LIR</a:t>
          </a:r>
        </a:p>
      </xdr:txBody>
    </xdr:sp>
    <xdr:clientData/>
  </xdr:twoCellAnchor>
  <xdr:twoCellAnchor>
    <xdr:from>
      <xdr:col>5</xdr:col>
      <xdr:colOff>107462</xdr:colOff>
      <xdr:row>23</xdr:row>
      <xdr:rowOff>9769</xdr:rowOff>
    </xdr:from>
    <xdr:to>
      <xdr:col>9</xdr:col>
      <xdr:colOff>9769</xdr:colOff>
      <xdr:row>29</xdr:row>
      <xdr:rowOff>7327</xdr:rowOff>
    </xdr:to>
    <xdr:sp macro="" textlink="">
      <xdr:nvSpPr>
        <xdr:cNvPr id="4" name="Speech Bubble: Rectangl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814885" y="4677019"/>
          <a:ext cx="1763346" cy="1140558"/>
        </a:xfrm>
        <a:prstGeom prst="wedgeRectCallout">
          <a:avLst>
            <a:gd name="adj1" fmla="val -121772"/>
            <a:gd name="adj2" fmla="val -79979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Las rentas retiradas, remesadas o distribuidas, implican una disminución patrimonial, las que para efectos de la cuadratura patrimonial se deben descontar.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275493</xdr:colOff>
      <xdr:row>13</xdr:row>
      <xdr:rowOff>46891</xdr:rowOff>
    </xdr:from>
    <xdr:to>
      <xdr:col>10</xdr:col>
      <xdr:colOff>990600</xdr:colOff>
      <xdr:row>17</xdr:row>
      <xdr:rowOff>8953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92616" y="2608383"/>
          <a:ext cx="1822938" cy="700616"/>
        </a:xfrm>
        <a:prstGeom prst="wedgeRectCallout">
          <a:avLst>
            <a:gd name="adj1" fmla="val -80614"/>
            <a:gd name="adj2" fmla="val 5106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Partida del inc. 1° del artículo 21 de la LIR no gravadas con IU tasa 40%.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404446</xdr:colOff>
      <xdr:row>15</xdr:row>
      <xdr:rowOff>58615</xdr:rowOff>
    </xdr:from>
    <xdr:to>
      <xdr:col>11</xdr:col>
      <xdr:colOff>492369</xdr:colOff>
      <xdr:row>19</xdr:row>
      <xdr:rowOff>161193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156081" y="3062653"/>
          <a:ext cx="2132134" cy="879232"/>
        </a:xfrm>
        <a:prstGeom prst="wedgeRectCallout">
          <a:avLst>
            <a:gd name="adj1" fmla="val -82828"/>
            <a:gd name="adj2" fmla="val 761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La RLI invertida (RLI menos retiros) es $4.500, valor sobre el cual se determina el 50% o UF 5.000, se considera el menor ($4.500 * 50%)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414217</xdr:colOff>
      <xdr:row>14</xdr:row>
      <xdr:rowOff>23444</xdr:rowOff>
    </xdr:from>
    <xdr:to>
      <xdr:col>11</xdr:col>
      <xdr:colOff>502140</xdr:colOff>
      <xdr:row>17</xdr:row>
      <xdr:rowOff>58615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900986" y="2758829"/>
          <a:ext cx="2432539" cy="621324"/>
        </a:xfrm>
        <a:prstGeom prst="wedgeRectCallout">
          <a:avLst>
            <a:gd name="adj1" fmla="val -81951"/>
            <a:gd name="adj2" fmla="val -7394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 que en el resultado financiero se han incluido los dividendos INR percibidos deben ser deducidos</a:t>
          </a: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9</xdr:col>
      <xdr:colOff>611556</xdr:colOff>
      <xdr:row>19</xdr:row>
      <xdr:rowOff>459153</xdr:rowOff>
    </xdr:from>
    <xdr:to>
      <xdr:col>11</xdr:col>
      <xdr:colOff>439616</xdr:colOff>
      <xdr:row>26</xdr:row>
      <xdr:rowOff>29307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245960" y="4357076"/>
          <a:ext cx="1872271" cy="1240693"/>
        </a:xfrm>
        <a:prstGeom prst="wedgeRectCallout">
          <a:avLst>
            <a:gd name="adj1" fmla="val -97335"/>
            <a:gd name="adj2" fmla="val -8807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Las rentas por participaciones percibidas (afectas o no a IF) implican un aumento patrimonial, que al no incrementar la RLI se deben incorporar para efectos de la cuadratura patrimonial</a:t>
          </a: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468924</xdr:colOff>
      <xdr:row>13</xdr:row>
      <xdr:rowOff>158263</xdr:rowOff>
    </xdr:from>
    <xdr:to>
      <xdr:col>11</xdr:col>
      <xdr:colOff>41030</xdr:colOff>
      <xdr:row>18</xdr:row>
      <xdr:rowOff>1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773616" y="2672863"/>
          <a:ext cx="1676399" cy="797169"/>
        </a:xfrm>
        <a:prstGeom prst="wedgeRectCallout">
          <a:avLst>
            <a:gd name="adj1" fmla="val -92440"/>
            <a:gd name="adj2" fmla="val -2982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Pérdida declarada en recuadro N° 12, código 1143 del F22 del AT 2023, actualizada.</a:t>
          </a: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9</xdr:col>
      <xdr:colOff>486507</xdr:colOff>
      <xdr:row>34</xdr:row>
      <xdr:rowOff>35169</xdr:rowOff>
    </xdr:to>
    <xdr:sp macro="" textlink="">
      <xdr:nvSpPr>
        <xdr:cNvPr id="3" name="Speech Bubble: Rectangl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114800" y="5890846"/>
          <a:ext cx="1676399" cy="797169"/>
        </a:xfrm>
        <a:prstGeom prst="wedgeRectCallout">
          <a:avLst>
            <a:gd name="adj1" fmla="val -63769"/>
            <a:gd name="adj2" fmla="val 38194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El detrimento patrimonial asciende a $2.300, generando así un CPT Negativo.</a:t>
          </a:r>
        </a:p>
      </xdr:txBody>
    </xdr:sp>
    <xdr:clientData/>
  </xdr:twoCellAnchor>
  <xdr:twoCellAnchor>
    <xdr:from>
      <xdr:col>9</xdr:col>
      <xdr:colOff>404446</xdr:colOff>
      <xdr:row>20</xdr:row>
      <xdr:rowOff>99647</xdr:rowOff>
    </xdr:from>
    <xdr:to>
      <xdr:col>10</xdr:col>
      <xdr:colOff>973014</xdr:colOff>
      <xdr:row>24</xdr:row>
      <xdr:rowOff>146539</xdr:rowOff>
    </xdr:to>
    <xdr:sp macro="" textlink="">
      <xdr:nvSpPr>
        <xdr:cNvPr id="4" name="Speech Bubble: Rectangl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709138" y="4138247"/>
          <a:ext cx="1676399" cy="797169"/>
        </a:xfrm>
        <a:prstGeom prst="wedgeRectCallout">
          <a:avLst>
            <a:gd name="adj1" fmla="val -92440"/>
            <a:gd name="adj2" fmla="val -2982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La pérdida de arrastre se adiciona por cuanto ya ha sido descontada en el CPT inicial.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237391</xdr:colOff>
      <xdr:row>18</xdr:row>
      <xdr:rowOff>183171</xdr:rowOff>
    </xdr:from>
    <xdr:to>
      <xdr:col>10</xdr:col>
      <xdr:colOff>805959</xdr:colOff>
      <xdr:row>23</xdr:row>
      <xdr:rowOff>161191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871795" y="3714748"/>
          <a:ext cx="1652952" cy="1143001"/>
        </a:xfrm>
        <a:prstGeom prst="wedgeRectCallout">
          <a:avLst>
            <a:gd name="adj1" fmla="val -82649"/>
            <a:gd name="adj2" fmla="val -7820"/>
          </a:avLst>
        </a:prstGeom>
        <a:solidFill>
          <a:schemeClr val="accent6">
            <a:lumMod val="60000"/>
            <a:lumOff val="40000"/>
          </a:schemeClr>
        </a:solidFill>
        <a:ln w="6350" cap="flat" cmpd="sng" algn="ctr">
          <a:solidFill>
            <a:schemeClr val="accent6">
              <a:lumMod val="60000"/>
              <a:lumOff val="40000"/>
            </a:scheme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L" sz="10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/>
              <a:ea typeface="+mn-ea"/>
              <a:cs typeface="+mn-cs"/>
            </a:rPr>
            <a:t>La corrección monetaria del CPT inicial no forma parte de los activos o pasivos tributarios, es por ello que se debe reversar el efecto ajustado en la RLI.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showGridLines="0" workbookViewId="0"/>
  </sheetViews>
  <sheetFormatPr baseColWidth="10" defaultRowHeight="15" x14ac:dyDescent="0.25"/>
  <cols>
    <col min="1" max="1" width="3.42578125" customWidth="1"/>
    <col min="2" max="2" width="3" bestFit="1" customWidth="1"/>
  </cols>
  <sheetData>
    <row r="2" spans="2:15" x14ac:dyDescent="0.25">
      <c r="B2" s="10"/>
      <c r="C2" s="11" t="s">
        <v>19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5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 x14ac:dyDescent="0.25">
      <c r="B4" s="12" t="s">
        <v>67</v>
      </c>
      <c r="C4" s="12" t="s">
        <v>26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x14ac:dyDescent="0.25">
      <c r="B5" s="10">
        <v>1</v>
      </c>
      <c r="C5" s="13" t="s">
        <v>3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2:15" x14ac:dyDescent="0.25">
      <c r="B6" s="10">
        <f>+B5+1</f>
        <v>2</v>
      </c>
      <c r="C6" s="13" t="s">
        <v>65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5" x14ac:dyDescent="0.25">
      <c r="B7" s="10">
        <f t="shared" ref="B7:B11" si="0">+B6+1</f>
        <v>3</v>
      </c>
      <c r="C7" s="13" t="s">
        <v>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x14ac:dyDescent="0.25">
      <c r="B8" s="10">
        <f t="shared" si="0"/>
        <v>4</v>
      </c>
      <c r="C8" s="13" t="s">
        <v>5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2:15" x14ac:dyDescent="0.25">
      <c r="B9" s="10">
        <f t="shared" si="0"/>
        <v>5</v>
      </c>
      <c r="C9" s="13" t="s">
        <v>49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2:15" x14ac:dyDescent="0.25">
      <c r="B10" s="10">
        <f t="shared" si="0"/>
        <v>6</v>
      </c>
      <c r="C10" s="13" t="s">
        <v>66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2:15" x14ac:dyDescent="0.25">
      <c r="B11" s="10">
        <f t="shared" si="0"/>
        <v>7</v>
      </c>
      <c r="C11" s="13" t="s">
        <v>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2:15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2:15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x14ac:dyDescent="0.25">
      <c r="B15" s="10"/>
      <c r="C15" s="10"/>
      <c r="D15" s="10"/>
      <c r="E15" s="10"/>
      <c r="F15" s="10"/>
      <c r="G15" s="138"/>
      <c r="H15" s="10"/>
      <c r="I15" s="10"/>
      <c r="J15" s="10"/>
      <c r="K15" s="10"/>
      <c r="L15" s="10"/>
      <c r="M15" s="10"/>
      <c r="N15" s="10"/>
      <c r="O15" s="10"/>
    </row>
    <row r="16" spans="2:1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2:15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2:15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5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2:1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2:1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2:1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31" spans="2:15" x14ac:dyDescent="0.25">
      <c r="C31" s="9" t="s">
        <v>82</v>
      </c>
    </row>
  </sheetData>
  <phoneticPr fontId="8" type="noConversion"/>
  <hyperlinks>
    <hyperlink ref="C5" location="'1.-Dividendos%20percibidos%20'!A1" display="Retiros o dividendos percibidos en el ejercicio"/>
    <hyperlink ref="C6" location="'2.-Dividendos%20Distribuidos'!A1" display="Retiros, dividendos o distribuciones pagadas en el ejercicio"/>
    <hyperlink ref="C7" location="'3.-%20GR%20art.21%20LIR'!A1" display="Gastos rechazados inciso segundo o inciso primero no afectos al IU del 40% del art. 21 de la LIR"/>
    <hyperlink ref="C9" location="'5.INR'!A1" display="INR"/>
    <hyperlink ref="C8" location="'4.-Incentivo%20al%20ahorro%20art.%2014E'!A1" display="Incentivo al ahorro establecido en el artículo 14  letra E) de la LIR "/>
    <hyperlink ref="C10" location="'6.-%20P%C3%A9rdidas%20de%20arrastre'!A1" display="Pérdidas de arrastre"/>
    <hyperlink ref="C11" location="'7.-%20Correcci%C3%B3n%20Monetaria%20CPTi'!A1" display="Corrección monetaria CPT inicial"/>
  </hyperlinks>
  <pageMargins left="0.7" right="0.7" top="0.75" bottom="0.75" header="0.3" footer="0.3"/>
  <pageSetup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"/>
  <sheetViews>
    <sheetView topLeftCell="A13" zoomScale="130" zoomScaleNormal="130" zoomScalePageLayoutView="130" workbookViewId="0">
      <selection activeCell="E37" sqref="E37"/>
    </sheetView>
  </sheetViews>
  <sheetFormatPr baseColWidth="10" defaultColWidth="11.42578125" defaultRowHeight="15" x14ac:dyDescent="0.25"/>
  <cols>
    <col min="1" max="1" width="2.28515625" style="1" customWidth="1"/>
    <col min="2" max="2" width="4.28515625" style="1" customWidth="1"/>
    <col min="3" max="3" width="17.28515625" style="1" customWidth="1"/>
    <col min="4" max="4" width="12.42578125" style="1" customWidth="1"/>
    <col min="5" max="5" width="20" style="1" customWidth="1"/>
    <col min="6" max="6" width="9.28515625" style="2" customWidth="1"/>
    <col min="7" max="7" width="3.42578125" style="1" bestFit="1" customWidth="1"/>
    <col min="8" max="8" width="14.140625" style="1" customWidth="1"/>
    <col min="9" max="9" width="4.42578125" style="1" customWidth="1"/>
    <col min="10" max="10" width="16.28515625" style="1" customWidth="1"/>
    <col min="11" max="12" width="14.42578125" style="1" customWidth="1"/>
    <col min="13" max="13" width="7.42578125" style="1" customWidth="1"/>
    <col min="14" max="14" width="11.42578125" style="1"/>
    <col min="15" max="15" width="3.42578125" style="1" bestFit="1" customWidth="1"/>
    <col min="16" max="16" width="1.42578125" style="1" customWidth="1"/>
    <col min="17" max="17" width="14" style="1" customWidth="1"/>
    <col min="18" max="18" width="8.28515625" style="1" customWidth="1"/>
    <col min="19" max="16384" width="11.42578125" style="1"/>
  </cols>
  <sheetData>
    <row r="1" spans="2:18" ht="11.1" customHeight="1" x14ac:dyDescent="0.3">
      <c r="C1" s="8"/>
    </row>
    <row r="2" spans="2:18" ht="18" customHeight="1" x14ac:dyDescent="0.25">
      <c r="B2" s="14" t="s">
        <v>71</v>
      </c>
      <c r="C2" s="141" t="s">
        <v>12</v>
      </c>
      <c r="D2" s="141"/>
      <c r="E2" s="141"/>
      <c r="F2" s="141"/>
      <c r="G2" s="141"/>
      <c r="H2" s="141"/>
      <c r="I2" s="141"/>
      <c r="J2" s="141"/>
      <c r="K2" s="15"/>
      <c r="L2" s="15"/>
    </row>
    <row r="3" spans="2:18" ht="18" customHeight="1" x14ac:dyDescent="0.25">
      <c r="B3" s="15"/>
      <c r="C3" s="141"/>
      <c r="D3" s="141"/>
      <c r="E3" s="141"/>
      <c r="F3" s="141"/>
      <c r="G3" s="141"/>
      <c r="H3" s="141"/>
      <c r="I3" s="141"/>
      <c r="J3" s="141"/>
      <c r="K3" s="15"/>
      <c r="L3" s="15"/>
    </row>
    <row r="4" spans="2:18" ht="7.35" customHeight="1" x14ac:dyDescent="0.25">
      <c r="B4" s="15"/>
      <c r="C4" s="15"/>
      <c r="D4" s="15"/>
      <c r="E4" s="15"/>
      <c r="F4" s="16"/>
      <c r="G4" s="15"/>
      <c r="H4" s="15"/>
      <c r="I4" s="15"/>
      <c r="J4" s="15"/>
      <c r="K4" s="15"/>
      <c r="L4" s="15"/>
    </row>
    <row r="5" spans="2:18" ht="15.75" thickBot="1" x14ac:dyDescent="0.3">
      <c r="B5" s="14" t="s">
        <v>75</v>
      </c>
      <c r="C5" s="14" t="s">
        <v>68</v>
      </c>
      <c r="D5" s="14"/>
      <c r="E5" s="14"/>
      <c r="F5" s="16"/>
      <c r="G5" s="15"/>
      <c r="H5" s="15"/>
      <c r="I5" s="15"/>
      <c r="J5" s="17" t="s">
        <v>96</v>
      </c>
      <c r="K5" s="15"/>
      <c r="L5" s="15"/>
    </row>
    <row r="6" spans="2:18" ht="15.75" thickBot="1" x14ac:dyDescent="0.3">
      <c r="B6" s="15"/>
      <c r="C6" s="139" t="s">
        <v>26</v>
      </c>
      <c r="D6" s="139"/>
      <c r="E6" s="140"/>
      <c r="F6" s="18" t="s">
        <v>61</v>
      </c>
      <c r="G6" s="15"/>
      <c r="H6" s="15"/>
      <c r="I6" s="15"/>
      <c r="J6" s="15"/>
      <c r="K6" s="15"/>
      <c r="L6" s="15"/>
    </row>
    <row r="7" spans="2:18" x14ac:dyDescent="0.25">
      <c r="B7" s="15"/>
      <c r="C7" s="19" t="s">
        <v>8</v>
      </c>
      <c r="D7" s="20"/>
      <c r="E7" s="20"/>
      <c r="F7" s="21">
        <f>+F18</f>
        <v>5500</v>
      </c>
      <c r="G7" s="15"/>
      <c r="H7" s="15"/>
      <c r="I7" s="15"/>
      <c r="J7" s="15"/>
      <c r="K7" s="15"/>
      <c r="L7" s="15"/>
    </row>
    <row r="8" spans="2:18" x14ac:dyDescent="0.25">
      <c r="B8" s="15"/>
      <c r="C8" s="22" t="s">
        <v>20</v>
      </c>
      <c r="D8" s="23"/>
      <c r="E8" s="23"/>
      <c r="F8" s="24">
        <v>1500</v>
      </c>
      <c r="G8" s="15"/>
      <c r="H8" s="15"/>
      <c r="I8" s="15"/>
      <c r="J8" s="15"/>
      <c r="K8" s="15"/>
      <c r="L8" s="15"/>
    </row>
    <row r="9" spans="2:18" ht="15.75" thickBot="1" x14ac:dyDescent="0.3">
      <c r="B9" s="15"/>
      <c r="C9" s="25" t="s">
        <v>64</v>
      </c>
      <c r="D9" s="26"/>
      <c r="E9" s="26"/>
      <c r="F9" s="27">
        <v>2000</v>
      </c>
      <c r="G9" s="15"/>
      <c r="H9" s="15"/>
      <c r="I9" s="15"/>
      <c r="J9" s="15"/>
      <c r="K9" s="15"/>
      <c r="L9" s="15"/>
    </row>
    <row r="10" spans="2:18" x14ac:dyDescent="0.25">
      <c r="B10" s="15"/>
      <c r="C10" s="15"/>
      <c r="D10" s="15"/>
      <c r="E10" s="28"/>
      <c r="F10" s="16"/>
      <c r="G10" s="15"/>
      <c r="H10" s="15"/>
      <c r="I10" s="15"/>
      <c r="J10" s="15"/>
      <c r="K10" s="15"/>
      <c r="L10" s="15"/>
    </row>
    <row r="11" spans="2:18" ht="15.75" thickBot="1" x14ac:dyDescent="0.3">
      <c r="B11" s="14" t="s">
        <v>76</v>
      </c>
      <c r="C11" s="29" t="s">
        <v>72</v>
      </c>
      <c r="D11" s="29"/>
      <c r="E11" s="30"/>
      <c r="F11" s="16"/>
      <c r="G11" s="15"/>
      <c r="H11" s="31"/>
      <c r="I11" s="15"/>
      <c r="J11" s="15"/>
      <c r="K11" s="15"/>
      <c r="L11" s="15"/>
    </row>
    <row r="12" spans="2:18" ht="29.1" customHeight="1" thickBot="1" x14ac:dyDescent="0.3">
      <c r="B12" s="15"/>
      <c r="C12" s="139" t="s">
        <v>26</v>
      </c>
      <c r="D12" s="139"/>
      <c r="E12" s="139"/>
      <c r="F12" s="32" t="s">
        <v>61</v>
      </c>
      <c r="G12" s="32"/>
      <c r="H12" s="33" t="s">
        <v>70</v>
      </c>
      <c r="I12" s="15"/>
      <c r="J12" s="15"/>
      <c r="K12" s="15"/>
      <c r="L12" s="15"/>
    </row>
    <row r="13" spans="2:18" x14ac:dyDescent="0.25">
      <c r="B13" s="15"/>
      <c r="C13" s="22" t="s">
        <v>28</v>
      </c>
      <c r="D13" s="23"/>
      <c r="E13" s="23"/>
      <c r="F13" s="21">
        <v>6000</v>
      </c>
      <c r="G13" s="34" t="s">
        <v>23</v>
      </c>
      <c r="H13" s="35" t="s">
        <v>63</v>
      </c>
      <c r="I13" s="15"/>
      <c r="J13" s="15"/>
      <c r="K13" s="15"/>
      <c r="L13" s="15"/>
    </row>
    <row r="14" spans="2:18" x14ac:dyDescent="0.25">
      <c r="B14" s="15"/>
      <c r="C14" s="22" t="s">
        <v>20</v>
      </c>
      <c r="D14" s="23"/>
      <c r="E14" s="23"/>
      <c r="F14" s="24">
        <v>1500</v>
      </c>
      <c r="G14" s="36" t="s">
        <v>23</v>
      </c>
      <c r="H14" s="35" t="s">
        <v>46</v>
      </c>
      <c r="I14" s="15"/>
      <c r="J14" s="15"/>
      <c r="K14" s="15"/>
      <c r="L14" s="15"/>
    </row>
    <row r="15" spans="2:18" ht="15.75" thickBot="1" x14ac:dyDescent="0.3">
      <c r="B15" s="15"/>
      <c r="C15" s="37" t="s">
        <v>22</v>
      </c>
      <c r="D15" s="38"/>
      <c r="E15" s="38"/>
      <c r="F15" s="39">
        <v>500</v>
      </c>
      <c r="G15" s="40" t="s">
        <v>24</v>
      </c>
      <c r="H15" s="41" t="s">
        <v>38</v>
      </c>
      <c r="I15" s="15"/>
      <c r="J15" s="15"/>
      <c r="K15" s="15"/>
      <c r="L15" s="15"/>
    </row>
    <row r="16" spans="2:18" ht="15.75" thickBot="1" x14ac:dyDescent="0.3">
      <c r="B16" s="15"/>
      <c r="C16" s="42" t="s">
        <v>42</v>
      </c>
      <c r="D16" s="43"/>
      <c r="E16" s="43"/>
      <c r="F16" s="44">
        <f>+F13+F14-F15</f>
        <v>7000</v>
      </c>
      <c r="G16" s="45" t="s">
        <v>25</v>
      </c>
      <c r="H16" s="46" t="s">
        <v>43</v>
      </c>
      <c r="I16" s="15"/>
      <c r="J16" s="15"/>
      <c r="K16" s="15"/>
      <c r="L16" s="15"/>
      <c r="R16" s="3"/>
    </row>
    <row r="17" spans="2:15" ht="15.75" thickBot="1" x14ac:dyDescent="0.3">
      <c r="B17" s="15"/>
      <c r="C17" s="47" t="s">
        <v>69</v>
      </c>
      <c r="D17" s="48"/>
      <c r="E17" s="48"/>
      <c r="F17" s="49">
        <f>+F8</f>
        <v>1500</v>
      </c>
      <c r="G17" s="50" t="s">
        <v>24</v>
      </c>
      <c r="H17" s="51" t="s">
        <v>50</v>
      </c>
      <c r="I17" s="15"/>
      <c r="J17" s="15"/>
      <c r="K17" s="15"/>
      <c r="L17" s="15"/>
      <c r="N17" s="4"/>
      <c r="O17" s="4"/>
    </row>
    <row r="18" spans="2:15" ht="15.75" thickBot="1" x14ac:dyDescent="0.3">
      <c r="B18" s="15"/>
      <c r="C18" s="42" t="s">
        <v>41</v>
      </c>
      <c r="D18" s="43"/>
      <c r="E18" s="43"/>
      <c r="F18" s="44">
        <f>+F16-F17</f>
        <v>5500</v>
      </c>
      <c r="G18" s="45" t="s">
        <v>25</v>
      </c>
      <c r="H18" s="46" t="s">
        <v>40</v>
      </c>
      <c r="I18" s="15"/>
      <c r="J18" s="15"/>
      <c r="K18" s="15"/>
      <c r="L18" s="15"/>
      <c r="N18" s="2"/>
      <c r="O18" s="2"/>
    </row>
    <row r="19" spans="2:15" x14ac:dyDescent="0.25">
      <c r="B19" s="15"/>
      <c r="C19" s="15"/>
      <c r="D19" s="15"/>
      <c r="E19" s="28"/>
      <c r="F19" s="16"/>
      <c r="G19" s="15"/>
      <c r="H19" s="15"/>
      <c r="I19" s="15"/>
      <c r="J19" s="15"/>
      <c r="K19" s="15"/>
      <c r="L19" s="15"/>
      <c r="N19" s="2"/>
      <c r="O19" s="2"/>
    </row>
    <row r="20" spans="2:15" ht="15.75" thickBot="1" x14ac:dyDescent="0.3">
      <c r="B20" s="14" t="s">
        <v>77</v>
      </c>
      <c r="C20" s="29" t="s">
        <v>73</v>
      </c>
      <c r="D20" s="29"/>
      <c r="E20" s="30"/>
      <c r="F20" s="29"/>
      <c r="G20" s="29"/>
      <c r="H20" s="15"/>
      <c r="I20" s="31"/>
      <c r="J20" s="15"/>
      <c r="K20" s="31"/>
      <c r="L20" s="15"/>
      <c r="N20" s="2"/>
      <c r="O20" s="2"/>
    </row>
    <row r="21" spans="2:15" ht="30.95" customHeight="1" thickBot="1" x14ac:dyDescent="0.3">
      <c r="B21" s="15"/>
      <c r="C21" s="139" t="s">
        <v>26</v>
      </c>
      <c r="D21" s="139"/>
      <c r="E21" s="139"/>
      <c r="F21" s="32" t="s">
        <v>61</v>
      </c>
      <c r="G21" s="32"/>
      <c r="H21" s="33" t="s">
        <v>74</v>
      </c>
      <c r="I21" s="15"/>
      <c r="J21" s="15"/>
      <c r="K21" s="15"/>
      <c r="L21" s="15"/>
    </row>
    <row r="22" spans="2:15" x14ac:dyDescent="0.25">
      <c r="B22" s="15"/>
      <c r="C22" s="19" t="s">
        <v>104</v>
      </c>
      <c r="D22" s="20"/>
      <c r="E22" s="52"/>
      <c r="F22" s="21">
        <f>+F9</f>
        <v>2000</v>
      </c>
      <c r="G22" s="34" t="s">
        <v>23</v>
      </c>
      <c r="H22" s="53" t="s">
        <v>33</v>
      </c>
      <c r="I22" s="15"/>
      <c r="J22" s="15"/>
      <c r="K22" s="15"/>
      <c r="L22" s="15"/>
    </row>
    <row r="23" spans="2:15" x14ac:dyDescent="0.25">
      <c r="B23" s="15"/>
      <c r="C23" s="22" t="str">
        <f>+C18</f>
        <v>RLI afecta IDPC</v>
      </c>
      <c r="D23" s="23"/>
      <c r="E23" s="54"/>
      <c r="F23" s="24">
        <f>+F7</f>
        <v>5500</v>
      </c>
      <c r="G23" s="36" t="s">
        <v>23</v>
      </c>
      <c r="H23" s="55" t="s">
        <v>34</v>
      </c>
      <c r="I23" s="15"/>
      <c r="J23" s="15"/>
      <c r="K23" s="15"/>
      <c r="L23" s="15"/>
    </row>
    <row r="24" spans="2:15" ht="15.75" thickBot="1" x14ac:dyDescent="0.3">
      <c r="B24" s="15"/>
      <c r="C24" s="37" t="s">
        <v>69</v>
      </c>
      <c r="D24" s="38"/>
      <c r="E24" s="56"/>
      <c r="F24" s="39">
        <f>+F8</f>
        <v>1500</v>
      </c>
      <c r="G24" s="40" t="s">
        <v>23</v>
      </c>
      <c r="H24" s="57" t="s">
        <v>87</v>
      </c>
      <c r="I24" s="15"/>
      <c r="J24" s="15"/>
      <c r="K24" s="15"/>
      <c r="L24" s="15"/>
    </row>
    <row r="25" spans="2:15" ht="15.75" thickBot="1" x14ac:dyDescent="0.3">
      <c r="B25" s="15"/>
      <c r="C25" s="42" t="s">
        <v>105</v>
      </c>
      <c r="D25" s="43"/>
      <c r="E25" s="58"/>
      <c r="F25" s="44">
        <f>+F22+F23+F24</f>
        <v>9000</v>
      </c>
      <c r="G25" s="45" t="s">
        <v>25</v>
      </c>
      <c r="H25" s="59" t="s">
        <v>36</v>
      </c>
      <c r="I25" s="15"/>
      <c r="J25" s="15"/>
      <c r="K25" s="15"/>
      <c r="L25" s="15"/>
    </row>
    <row r="26" spans="2:15" x14ac:dyDescent="0.25">
      <c r="B26" s="15"/>
      <c r="C26" s="15"/>
      <c r="D26" s="28"/>
      <c r="E26" s="28"/>
      <c r="F26" s="15"/>
      <c r="G26" s="60"/>
      <c r="H26" s="15"/>
      <c r="I26" s="15"/>
      <c r="J26" s="15"/>
      <c r="K26" s="15"/>
      <c r="L26" s="15"/>
    </row>
    <row r="27" spans="2:15" x14ac:dyDescent="0.25">
      <c r="B27" s="15"/>
      <c r="C27" s="15"/>
      <c r="D27" s="15"/>
      <c r="E27" s="15"/>
      <c r="F27" s="16"/>
      <c r="G27" s="15"/>
      <c r="H27" s="15"/>
      <c r="I27" s="60"/>
      <c r="J27" s="15"/>
      <c r="K27" s="15"/>
      <c r="L27" s="15"/>
    </row>
    <row r="33" spans="3:3" x14ac:dyDescent="0.25">
      <c r="C33" s="9" t="s">
        <v>82</v>
      </c>
    </row>
  </sheetData>
  <mergeCells count="4">
    <mergeCell ref="C12:E12"/>
    <mergeCell ref="C21:E21"/>
    <mergeCell ref="C6:E6"/>
    <mergeCell ref="C2:J3"/>
  </mergeCells>
  <phoneticPr fontId="8" type="noConversion"/>
  <hyperlinks>
    <hyperlink ref="J5" location="Indice!A1" display="Ir al índice"/>
  </hyperlinks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10" zoomScale="130" zoomScaleNormal="130" zoomScalePageLayoutView="130" workbookViewId="0">
      <selection activeCell="K25" sqref="K25"/>
    </sheetView>
  </sheetViews>
  <sheetFormatPr baseColWidth="10" defaultColWidth="11.42578125" defaultRowHeight="15" x14ac:dyDescent="0.25"/>
  <cols>
    <col min="1" max="1" width="2.28515625" style="1" customWidth="1"/>
    <col min="2" max="2" width="4.28515625" style="1" customWidth="1"/>
    <col min="3" max="3" width="17.28515625" style="1" customWidth="1"/>
    <col min="4" max="4" width="12.42578125" style="1" customWidth="1"/>
    <col min="5" max="5" width="19.28515625" style="1" customWidth="1"/>
    <col min="6" max="6" width="7.7109375" style="2" bestFit="1" customWidth="1"/>
    <col min="7" max="7" width="3.42578125" style="1" bestFit="1" customWidth="1"/>
    <col min="8" max="8" width="12.42578125" style="1" customWidth="1"/>
    <col min="9" max="9" width="4.42578125" style="1" customWidth="1"/>
    <col min="10" max="10" width="16.28515625" style="1" customWidth="1"/>
    <col min="11" max="12" width="14.42578125" style="1" customWidth="1"/>
    <col min="13" max="13" width="7.42578125" style="1" customWidth="1"/>
    <col min="14" max="14" width="11.42578125" style="1"/>
    <col min="15" max="15" width="3.42578125" style="1" bestFit="1" customWidth="1"/>
    <col min="16" max="16" width="1.42578125" style="1" customWidth="1"/>
    <col min="17" max="17" width="14" style="1" customWidth="1"/>
    <col min="18" max="18" width="8.28515625" style="1" customWidth="1"/>
    <col min="19" max="16384" width="11.42578125" style="1"/>
  </cols>
  <sheetData>
    <row r="1" spans="1:18" ht="11.1" customHeight="1" x14ac:dyDescent="0.3">
      <c r="C1" s="8"/>
    </row>
    <row r="2" spans="1:18" ht="18" customHeight="1" x14ac:dyDescent="0.25">
      <c r="A2" s="15"/>
      <c r="B2" s="14" t="s">
        <v>78</v>
      </c>
      <c r="C2" s="141" t="s">
        <v>13</v>
      </c>
      <c r="D2" s="141"/>
      <c r="E2" s="141"/>
      <c r="F2" s="141"/>
      <c r="G2" s="141"/>
      <c r="H2" s="141"/>
      <c r="I2" s="141"/>
      <c r="J2" s="141"/>
      <c r="K2" s="15"/>
    </row>
    <row r="3" spans="1:18" ht="7.35" customHeight="1" x14ac:dyDescent="0.25">
      <c r="A3" s="15"/>
      <c r="B3" s="15"/>
      <c r="C3" s="15"/>
      <c r="D3" s="15"/>
      <c r="E3" s="15"/>
      <c r="F3" s="16"/>
      <c r="G3" s="15"/>
      <c r="H3" s="15"/>
      <c r="I3" s="15"/>
      <c r="J3" s="15"/>
      <c r="K3" s="15"/>
    </row>
    <row r="4" spans="1:18" ht="15.75" thickBot="1" x14ac:dyDescent="0.3">
      <c r="A4" s="15"/>
      <c r="B4" s="14" t="s">
        <v>75</v>
      </c>
      <c r="C4" s="14" t="s">
        <v>68</v>
      </c>
      <c r="D4" s="14"/>
      <c r="E4" s="14"/>
      <c r="F4" s="16"/>
      <c r="G4" s="15"/>
      <c r="H4" s="15"/>
      <c r="I4" s="15"/>
      <c r="J4" s="17" t="s">
        <v>96</v>
      </c>
      <c r="K4" s="15"/>
    </row>
    <row r="5" spans="1:18" ht="15.75" thickBot="1" x14ac:dyDescent="0.3">
      <c r="A5" s="15"/>
      <c r="B5" s="15"/>
      <c r="C5" s="139" t="s">
        <v>26</v>
      </c>
      <c r="D5" s="139"/>
      <c r="E5" s="140"/>
      <c r="F5" s="18" t="s">
        <v>61</v>
      </c>
      <c r="G5" s="15"/>
      <c r="H5" s="15"/>
      <c r="I5" s="15"/>
      <c r="J5" s="15"/>
      <c r="K5" s="15"/>
    </row>
    <row r="6" spans="1:18" x14ac:dyDescent="0.25">
      <c r="A6" s="15"/>
      <c r="B6" s="15"/>
      <c r="C6" s="19" t="s">
        <v>8</v>
      </c>
      <c r="D6" s="20"/>
      <c r="E6" s="20"/>
      <c r="F6" s="21">
        <v>9000</v>
      </c>
      <c r="G6" s="15"/>
      <c r="H6" s="15"/>
      <c r="I6" s="15"/>
      <c r="J6" s="15"/>
      <c r="K6" s="15"/>
    </row>
    <row r="7" spans="1:18" x14ac:dyDescent="0.25">
      <c r="A7" s="15"/>
      <c r="B7" s="15"/>
      <c r="C7" s="22" t="s">
        <v>79</v>
      </c>
      <c r="D7" s="23"/>
      <c r="E7" s="23"/>
      <c r="F7" s="24">
        <v>2500</v>
      </c>
      <c r="G7" s="15"/>
      <c r="H7" s="15"/>
      <c r="I7" s="15"/>
      <c r="J7" s="15"/>
      <c r="K7" s="15"/>
    </row>
    <row r="8" spans="1:18" ht="15.75" thickBot="1" x14ac:dyDescent="0.3">
      <c r="A8" s="15"/>
      <c r="B8" s="15"/>
      <c r="C8" s="25" t="s">
        <v>64</v>
      </c>
      <c r="D8" s="26"/>
      <c r="E8" s="26"/>
      <c r="F8" s="27">
        <v>2000</v>
      </c>
      <c r="G8" s="15"/>
      <c r="H8" s="15"/>
      <c r="I8" s="15"/>
      <c r="J8" s="15"/>
      <c r="K8" s="15"/>
    </row>
    <row r="9" spans="1:18" x14ac:dyDescent="0.25">
      <c r="A9" s="15"/>
      <c r="B9" s="15"/>
      <c r="C9" s="15"/>
      <c r="D9" s="15"/>
      <c r="E9" s="28"/>
      <c r="F9" s="16"/>
      <c r="G9" s="15"/>
      <c r="H9" s="15"/>
      <c r="I9" s="15"/>
      <c r="J9" s="15"/>
      <c r="K9" s="15"/>
    </row>
    <row r="10" spans="1:18" ht="15.75" thickBot="1" x14ac:dyDescent="0.3">
      <c r="A10" s="15"/>
      <c r="B10" s="14" t="s">
        <v>76</v>
      </c>
      <c r="C10" s="29" t="s">
        <v>72</v>
      </c>
      <c r="D10" s="29"/>
      <c r="E10" s="30"/>
      <c r="F10" s="16"/>
      <c r="G10" s="15"/>
      <c r="H10" s="31"/>
      <c r="I10" s="15"/>
      <c r="J10" s="15"/>
      <c r="K10" s="15"/>
    </row>
    <row r="11" spans="1:18" ht="29.1" customHeight="1" thickBot="1" x14ac:dyDescent="0.3">
      <c r="A11" s="15"/>
      <c r="B11" s="15"/>
      <c r="C11" s="139" t="s">
        <v>26</v>
      </c>
      <c r="D11" s="139"/>
      <c r="E11" s="139"/>
      <c r="F11" s="32" t="s">
        <v>61</v>
      </c>
      <c r="G11" s="32"/>
      <c r="H11" s="33" t="s">
        <v>70</v>
      </c>
      <c r="I11" s="15"/>
      <c r="J11" s="15"/>
      <c r="K11" s="15"/>
    </row>
    <row r="12" spans="1:18" ht="15.75" thickBot="1" x14ac:dyDescent="0.3">
      <c r="A12" s="15"/>
      <c r="B12" s="15"/>
      <c r="C12" s="22" t="s">
        <v>28</v>
      </c>
      <c r="D12" s="23"/>
      <c r="E12" s="23"/>
      <c r="F12" s="21">
        <v>9000</v>
      </c>
      <c r="G12" s="34" t="s">
        <v>23</v>
      </c>
      <c r="H12" s="35" t="s">
        <v>63</v>
      </c>
      <c r="I12" s="15"/>
      <c r="J12" s="15"/>
      <c r="K12" s="15"/>
    </row>
    <row r="13" spans="1:18" ht="15.75" thickBot="1" x14ac:dyDescent="0.3">
      <c r="A13" s="15"/>
      <c r="B13" s="15"/>
      <c r="C13" s="42" t="s">
        <v>42</v>
      </c>
      <c r="D13" s="43"/>
      <c r="E13" s="43"/>
      <c r="F13" s="44">
        <f>SUM(F12:F12)</f>
        <v>9000</v>
      </c>
      <c r="G13" s="45" t="s">
        <v>25</v>
      </c>
      <c r="H13" s="46" t="s">
        <v>43</v>
      </c>
      <c r="I13" s="15"/>
      <c r="J13" s="15"/>
      <c r="K13" s="15"/>
      <c r="R13" s="3"/>
    </row>
    <row r="14" spans="1:18" ht="15.75" thickBot="1" x14ac:dyDescent="0.3">
      <c r="A14" s="15"/>
      <c r="B14" s="15"/>
      <c r="C14" s="47" t="s">
        <v>21</v>
      </c>
      <c r="D14" s="48"/>
      <c r="E14" s="48"/>
      <c r="F14" s="49">
        <v>0</v>
      </c>
      <c r="G14" s="50" t="s">
        <v>24</v>
      </c>
      <c r="H14" s="51"/>
      <c r="I14" s="15"/>
      <c r="J14" s="15"/>
      <c r="K14" s="15"/>
      <c r="N14" s="4"/>
      <c r="O14" s="4"/>
    </row>
    <row r="15" spans="1:18" ht="15.75" thickBot="1" x14ac:dyDescent="0.3">
      <c r="A15" s="15"/>
      <c r="B15" s="15"/>
      <c r="C15" s="42" t="s">
        <v>41</v>
      </c>
      <c r="D15" s="43"/>
      <c r="E15" s="43"/>
      <c r="F15" s="44">
        <f>+F13-F14</f>
        <v>9000</v>
      </c>
      <c r="G15" s="45" t="s">
        <v>25</v>
      </c>
      <c r="H15" s="46" t="s">
        <v>40</v>
      </c>
      <c r="I15" s="15"/>
      <c r="J15" s="15"/>
      <c r="K15" s="15"/>
      <c r="N15" s="2"/>
      <c r="O15" s="2"/>
    </row>
    <row r="16" spans="1:18" x14ac:dyDescent="0.25">
      <c r="A16" s="15"/>
      <c r="B16" s="15"/>
      <c r="C16" s="15"/>
      <c r="D16" s="15"/>
      <c r="E16" s="28"/>
      <c r="F16" s="16"/>
      <c r="G16" s="15"/>
      <c r="H16" s="15"/>
      <c r="I16" s="15"/>
      <c r="J16" s="15"/>
      <c r="K16" s="15"/>
      <c r="N16" s="2"/>
      <c r="O16" s="2"/>
    </row>
    <row r="17" spans="1:15" ht="15.75" thickBot="1" x14ac:dyDescent="0.3">
      <c r="A17" s="15"/>
      <c r="B17" s="14" t="s">
        <v>77</v>
      </c>
      <c r="C17" s="29" t="s">
        <v>73</v>
      </c>
      <c r="D17" s="29"/>
      <c r="E17" s="30"/>
      <c r="F17" s="29"/>
      <c r="G17" s="29"/>
      <c r="H17" s="15"/>
      <c r="I17" s="31"/>
      <c r="J17" s="15"/>
      <c r="K17" s="31"/>
      <c r="N17" s="2"/>
      <c r="O17" s="2"/>
    </row>
    <row r="18" spans="1:15" ht="27.95" customHeight="1" thickBot="1" x14ac:dyDescent="0.3">
      <c r="A18" s="15"/>
      <c r="B18" s="15"/>
      <c r="C18" s="139" t="s">
        <v>26</v>
      </c>
      <c r="D18" s="139"/>
      <c r="E18" s="139"/>
      <c r="F18" s="32" t="s">
        <v>61</v>
      </c>
      <c r="G18" s="32"/>
      <c r="H18" s="33" t="s">
        <v>74</v>
      </c>
      <c r="I18" s="15"/>
      <c r="J18" s="15"/>
      <c r="K18" s="15"/>
    </row>
    <row r="19" spans="1:15" x14ac:dyDescent="0.25">
      <c r="A19" s="15"/>
      <c r="B19" s="15"/>
      <c r="C19" s="19" t="s">
        <v>104</v>
      </c>
      <c r="D19" s="20"/>
      <c r="E19" s="52"/>
      <c r="F19" s="21">
        <f>+F8</f>
        <v>2000</v>
      </c>
      <c r="G19" s="34" t="s">
        <v>23</v>
      </c>
      <c r="H19" s="53" t="s">
        <v>33</v>
      </c>
      <c r="I19" s="15"/>
      <c r="J19" s="15"/>
      <c r="K19" s="15"/>
    </row>
    <row r="20" spans="1:15" x14ac:dyDescent="0.25">
      <c r="A20" s="15"/>
      <c r="B20" s="15"/>
      <c r="C20" s="22" t="str">
        <f>+C15</f>
        <v>RLI afecta IDPC</v>
      </c>
      <c r="D20" s="23"/>
      <c r="E20" s="54"/>
      <c r="F20" s="24">
        <f>+F15</f>
        <v>9000</v>
      </c>
      <c r="G20" s="36" t="s">
        <v>23</v>
      </c>
      <c r="H20" s="55" t="s">
        <v>34</v>
      </c>
      <c r="I20" s="15"/>
      <c r="J20" s="15"/>
      <c r="K20" s="15"/>
    </row>
    <row r="21" spans="1:15" ht="15.75" thickBot="1" x14ac:dyDescent="0.3">
      <c r="A21" s="15"/>
      <c r="B21" s="15"/>
      <c r="C21" s="37" t="s">
        <v>97</v>
      </c>
      <c r="D21" s="38"/>
      <c r="E21" s="56"/>
      <c r="F21" s="39">
        <f>+F7</f>
        <v>2500</v>
      </c>
      <c r="G21" s="40" t="s">
        <v>24</v>
      </c>
      <c r="H21" s="57" t="s">
        <v>53</v>
      </c>
      <c r="I21" s="15"/>
      <c r="J21" s="15"/>
      <c r="K21" s="15"/>
    </row>
    <row r="22" spans="1:15" ht="15.75" thickBot="1" x14ac:dyDescent="0.3">
      <c r="A22" s="15"/>
      <c r="B22" s="15"/>
      <c r="C22" s="42" t="s">
        <v>105</v>
      </c>
      <c r="D22" s="43"/>
      <c r="E22" s="58"/>
      <c r="F22" s="44">
        <f>+F19+F20-F21</f>
        <v>8500</v>
      </c>
      <c r="G22" s="45" t="s">
        <v>25</v>
      </c>
      <c r="H22" s="59" t="s">
        <v>36</v>
      </c>
      <c r="I22" s="15"/>
      <c r="J22" s="15"/>
      <c r="K22" s="15"/>
    </row>
    <row r="23" spans="1:15" x14ac:dyDescent="0.25">
      <c r="D23" s="7"/>
      <c r="E23" s="7"/>
      <c r="F23" s="1"/>
      <c r="G23" s="5"/>
    </row>
    <row r="24" spans="1:15" x14ac:dyDescent="0.25">
      <c r="I24" s="5"/>
    </row>
    <row r="37" spans="3:3" x14ac:dyDescent="0.25">
      <c r="C37" s="9" t="s">
        <v>82</v>
      </c>
    </row>
  </sheetData>
  <mergeCells count="4">
    <mergeCell ref="C2:J2"/>
    <mergeCell ref="C5:E5"/>
    <mergeCell ref="C11:E11"/>
    <mergeCell ref="C18:E18"/>
  </mergeCells>
  <phoneticPr fontId="8" type="noConversion"/>
  <hyperlinks>
    <hyperlink ref="J4" location="Indice!A1" display="Ir al índice"/>
  </hyperlinks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0" zoomScale="130" zoomScaleNormal="130" zoomScalePageLayoutView="130" workbookViewId="0">
      <selection activeCell="C24" sqref="C24:E24"/>
    </sheetView>
  </sheetViews>
  <sheetFormatPr baseColWidth="10" defaultColWidth="11.42578125" defaultRowHeight="15" x14ac:dyDescent="0.25"/>
  <cols>
    <col min="1" max="1" width="2.28515625" style="1" customWidth="1"/>
    <col min="2" max="2" width="4.28515625" style="1" customWidth="1"/>
    <col min="3" max="3" width="17.28515625" style="1" customWidth="1"/>
    <col min="4" max="4" width="12.42578125" style="1" customWidth="1"/>
    <col min="5" max="5" width="16.42578125" style="1" customWidth="1"/>
    <col min="6" max="6" width="8.7109375" style="2" customWidth="1"/>
    <col min="7" max="7" width="3.42578125" style="1" bestFit="1" customWidth="1"/>
    <col min="8" max="8" width="12.42578125" style="1" customWidth="1"/>
    <col min="9" max="9" width="4.42578125" style="1" customWidth="1"/>
    <col min="10" max="10" width="16.28515625" style="1" customWidth="1"/>
    <col min="11" max="12" width="14.42578125" style="1" customWidth="1"/>
    <col min="13" max="13" width="7.42578125" style="1" customWidth="1"/>
    <col min="14" max="14" width="11.42578125" style="1"/>
    <col min="15" max="15" width="3.42578125" style="1" bestFit="1" customWidth="1"/>
    <col min="16" max="16" width="1.42578125" style="1" customWidth="1"/>
    <col min="17" max="17" width="14" style="1" customWidth="1"/>
    <col min="18" max="18" width="8.28515625" style="1" customWidth="1"/>
    <col min="19" max="16384" width="11.42578125" style="1"/>
  </cols>
  <sheetData>
    <row r="1" spans="1:11" ht="11.1" customHeight="1" x14ac:dyDescent="0.3">
      <c r="C1" s="8"/>
    </row>
    <row r="2" spans="1:11" ht="18" customHeight="1" x14ac:dyDescent="0.25">
      <c r="A2" s="15"/>
      <c r="B2" s="14" t="s">
        <v>80</v>
      </c>
      <c r="C2" s="141" t="s">
        <v>14</v>
      </c>
      <c r="D2" s="141"/>
      <c r="E2" s="141"/>
      <c r="F2" s="141"/>
      <c r="G2" s="141"/>
      <c r="H2" s="141"/>
      <c r="I2" s="141"/>
      <c r="J2" s="141"/>
      <c r="K2" s="15"/>
    </row>
    <row r="3" spans="1:11" ht="18" customHeight="1" x14ac:dyDescent="0.25">
      <c r="A3" s="15"/>
      <c r="B3" s="15"/>
      <c r="C3" s="141"/>
      <c r="D3" s="141"/>
      <c r="E3" s="141"/>
      <c r="F3" s="141"/>
      <c r="G3" s="141"/>
      <c r="H3" s="141"/>
      <c r="I3" s="141"/>
      <c r="J3" s="141"/>
      <c r="K3" s="15"/>
    </row>
    <row r="4" spans="1:11" ht="7.35" customHeight="1" x14ac:dyDescent="0.25">
      <c r="A4" s="15"/>
      <c r="B4" s="15"/>
      <c r="C4" s="15"/>
      <c r="D4" s="15"/>
      <c r="E4" s="15"/>
      <c r="F4" s="16"/>
      <c r="G4" s="15"/>
      <c r="H4" s="15"/>
      <c r="I4" s="15"/>
      <c r="J4" s="15"/>
      <c r="K4" s="15"/>
    </row>
    <row r="5" spans="1:11" ht="15.75" thickBot="1" x14ac:dyDescent="0.3">
      <c r="A5" s="15"/>
      <c r="B5" s="14" t="s">
        <v>75</v>
      </c>
      <c r="C5" s="14" t="s">
        <v>68</v>
      </c>
      <c r="D5" s="14"/>
      <c r="E5" s="14"/>
      <c r="F5" s="16"/>
      <c r="G5" s="15"/>
      <c r="H5" s="15"/>
      <c r="I5" s="15"/>
      <c r="J5" s="17" t="s">
        <v>96</v>
      </c>
      <c r="K5" s="15"/>
    </row>
    <row r="6" spans="1:11" ht="15.75" thickBot="1" x14ac:dyDescent="0.3">
      <c r="A6" s="15"/>
      <c r="B6" s="15"/>
      <c r="C6" s="139" t="s">
        <v>26</v>
      </c>
      <c r="D6" s="139"/>
      <c r="E6" s="140"/>
      <c r="F6" s="18" t="s">
        <v>61</v>
      </c>
      <c r="G6" s="15"/>
      <c r="H6" s="15"/>
      <c r="I6" s="15"/>
      <c r="J6" s="15"/>
      <c r="K6" s="15"/>
    </row>
    <row r="7" spans="1:11" x14ac:dyDescent="0.25">
      <c r="A7" s="15"/>
      <c r="B7" s="15"/>
      <c r="C7" s="19" t="s">
        <v>8</v>
      </c>
      <c r="D7" s="20"/>
      <c r="E7" s="20"/>
      <c r="F7" s="21">
        <v>5700</v>
      </c>
      <c r="G7" s="15"/>
      <c r="H7" s="15"/>
      <c r="I7" s="15"/>
      <c r="J7" s="15"/>
      <c r="K7" s="15"/>
    </row>
    <row r="8" spans="1:11" x14ac:dyDescent="0.25">
      <c r="A8" s="15"/>
      <c r="B8" s="15"/>
      <c r="C8" s="37" t="s">
        <v>98</v>
      </c>
      <c r="D8" s="23"/>
      <c r="E8" s="23"/>
      <c r="F8" s="24">
        <v>500</v>
      </c>
      <c r="G8" s="15"/>
      <c r="H8" s="15"/>
      <c r="I8" s="15"/>
      <c r="J8" s="15"/>
      <c r="K8" s="15"/>
    </row>
    <row r="9" spans="1:11" x14ac:dyDescent="0.25">
      <c r="A9" s="15"/>
      <c r="B9" s="15"/>
      <c r="C9" s="22" t="s">
        <v>37</v>
      </c>
      <c r="D9" s="38"/>
      <c r="E9" s="38"/>
      <c r="F9" s="39">
        <v>250</v>
      </c>
      <c r="G9" s="15"/>
      <c r="H9" s="15"/>
      <c r="I9" s="15"/>
      <c r="J9" s="15"/>
      <c r="K9" s="15"/>
    </row>
    <row r="10" spans="1:11" ht="15.75" thickBot="1" x14ac:dyDescent="0.3">
      <c r="A10" s="15"/>
      <c r="B10" s="15"/>
      <c r="C10" s="25" t="s">
        <v>64</v>
      </c>
      <c r="D10" s="26"/>
      <c r="E10" s="26"/>
      <c r="F10" s="27">
        <v>2000</v>
      </c>
      <c r="G10" s="15"/>
      <c r="H10" s="15"/>
      <c r="I10" s="15"/>
      <c r="J10" s="15"/>
      <c r="K10" s="15"/>
    </row>
    <row r="11" spans="1:11" x14ac:dyDescent="0.25">
      <c r="A11" s="15"/>
      <c r="B11" s="15"/>
      <c r="C11" s="15"/>
      <c r="D11" s="15"/>
      <c r="E11" s="28"/>
      <c r="F11" s="16"/>
      <c r="G11" s="15"/>
      <c r="H11" s="15"/>
      <c r="I11" s="15"/>
      <c r="J11" s="15"/>
      <c r="K11" s="15"/>
    </row>
    <row r="12" spans="1:11" ht="15.75" thickBot="1" x14ac:dyDescent="0.3">
      <c r="A12" s="15"/>
      <c r="B12" s="14" t="s">
        <v>76</v>
      </c>
      <c r="C12" s="29" t="s">
        <v>72</v>
      </c>
      <c r="D12" s="29"/>
      <c r="E12" s="30"/>
      <c r="F12" s="16"/>
      <c r="G12" s="15"/>
      <c r="H12" s="31"/>
      <c r="I12" s="15"/>
      <c r="J12" s="15"/>
      <c r="K12" s="15"/>
    </row>
    <row r="13" spans="1:11" ht="30.95" customHeight="1" thickBot="1" x14ac:dyDescent="0.3">
      <c r="A13" s="15"/>
      <c r="B13" s="15"/>
      <c r="C13" s="139" t="s">
        <v>26</v>
      </c>
      <c r="D13" s="139"/>
      <c r="E13" s="139"/>
      <c r="F13" s="32" t="s">
        <v>61</v>
      </c>
      <c r="G13" s="32"/>
      <c r="H13" s="33" t="s">
        <v>70</v>
      </c>
      <c r="I13" s="15"/>
      <c r="J13" s="15"/>
      <c r="K13" s="15"/>
    </row>
    <row r="14" spans="1:11" x14ac:dyDescent="0.25">
      <c r="A14" s="15"/>
      <c r="B14" s="15"/>
      <c r="C14" s="22" t="s">
        <v>28</v>
      </c>
      <c r="D14" s="23"/>
      <c r="E14" s="23"/>
      <c r="F14" s="21">
        <v>6000</v>
      </c>
      <c r="G14" s="34" t="s">
        <v>23</v>
      </c>
      <c r="H14" s="35" t="s">
        <v>63</v>
      </c>
      <c r="I14" s="15"/>
      <c r="J14" s="15"/>
      <c r="K14" s="15"/>
    </row>
    <row r="15" spans="1:11" x14ac:dyDescent="0.25">
      <c r="A15" s="15"/>
      <c r="B15" s="15"/>
      <c r="C15" s="37" t="s">
        <v>22</v>
      </c>
      <c r="D15" s="38"/>
      <c r="E15" s="38"/>
      <c r="F15" s="24">
        <v>300</v>
      </c>
      <c r="G15" s="40" t="s">
        <v>24</v>
      </c>
      <c r="H15" s="41" t="s">
        <v>38</v>
      </c>
      <c r="I15" s="15"/>
      <c r="J15" s="15"/>
      <c r="K15" s="15"/>
    </row>
    <row r="16" spans="1:11" x14ac:dyDescent="0.25">
      <c r="A16" s="15"/>
      <c r="B16" s="15"/>
      <c r="C16" s="37" t="s">
        <v>98</v>
      </c>
      <c r="D16" s="38"/>
      <c r="E16" s="38"/>
      <c r="F16" s="24">
        <f>+F8</f>
        <v>500</v>
      </c>
      <c r="G16" s="40" t="s">
        <v>24</v>
      </c>
      <c r="H16" s="41" t="s">
        <v>45</v>
      </c>
      <c r="I16" s="15"/>
      <c r="J16" s="15"/>
      <c r="K16" s="15"/>
    </row>
    <row r="17" spans="1:18" ht="15.75" thickBot="1" x14ac:dyDescent="0.3">
      <c r="A17" s="15"/>
      <c r="B17" s="15"/>
      <c r="C17" s="37" t="str">
        <f>+C9</f>
        <v>Multas fiscales</v>
      </c>
      <c r="D17" s="38"/>
      <c r="E17" s="38"/>
      <c r="F17" s="24">
        <f>+F9</f>
        <v>250</v>
      </c>
      <c r="G17" s="40" t="s">
        <v>24</v>
      </c>
      <c r="H17" s="41" t="s">
        <v>44</v>
      </c>
      <c r="I17" s="15"/>
      <c r="J17" s="15"/>
      <c r="K17" s="15"/>
    </row>
    <row r="18" spans="1:18" ht="15.75" thickBot="1" x14ac:dyDescent="0.3">
      <c r="A18" s="15"/>
      <c r="B18" s="15"/>
      <c r="C18" s="42" t="s">
        <v>42</v>
      </c>
      <c r="D18" s="43"/>
      <c r="E18" s="43"/>
      <c r="F18" s="44">
        <f>+F14-F15-F16-F17</f>
        <v>4950</v>
      </c>
      <c r="G18" s="45" t="s">
        <v>25</v>
      </c>
      <c r="H18" s="46" t="s">
        <v>43</v>
      </c>
      <c r="I18" s="15"/>
      <c r="J18" s="15"/>
      <c r="K18" s="15"/>
      <c r="R18" s="3"/>
    </row>
    <row r="19" spans="1:18" ht="27" customHeight="1" thickBot="1" x14ac:dyDescent="0.3">
      <c r="A19" s="15"/>
      <c r="B19" s="15"/>
      <c r="C19" s="142" t="s">
        <v>4</v>
      </c>
      <c r="D19" s="143"/>
      <c r="E19" s="144"/>
      <c r="F19" s="49">
        <f>+F16+F17</f>
        <v>750</v>
      </c>
      <c r="G19" s="50" t="s">
        <v>23</v>
      </c>
      <c r="H19" s="51" t="s">
        <v>39</v>
      </c>
      <c r="I19" s="15"/>
      <c r="J19" s="15"/>
      <c r="K19" s="15"/>
      <c r="N19" s="4"/>
      <c r="O19" s="4"/>
    </row>
    <row r="20" spans="1:18" ht="15.75" thickBot="1" x14ac:dyDescent="0.3">
      <c r="A20" s="15"/>
      <c r="B20" s="15"/>
      <c r="C20" s="42" t="s">
        <v>41</v>
      </c>
      <c r="D20" s="43"/>
      <c r="E20" s="43"/>
      <c r="F20" s="44">
        <f>+F18+F19</f>
        <v>5700</v>
      </c>
      <c r="G20" s="45" t="s">
        <v>25</v>
      </c>
      <c r="H20" s="46" t="s">
        <v>40</v>
      </c>
      <c r="I20" s="15"/>
      <c r="J20" s="15"/>
      <c r="K20" s="15"/>
      <c r="N20" s="2"/>
      <c r="O20" s="2"/>
    </row>
    <row r="21" spans="1:18" x14ac:dyDescent="0.25">
      <c r="A21" s="15"/>
      <c r="B21" s="15"/>
      <c r="C21" s="15"/>
      <c r="D21" s="15"/>
      <c r="E21" s="28"/>
      <c r="F21" s="16"/>
      <c r="G21" s="15"/>
      <c r="H21" s="15"/>
      <c r="I21" s="15"/>
      <c r="J21" s="15"/>
      <c r="K21" s="15"/>
      <c r="N21" s="2"/>
      <c r="O21" s="2"/>
    </row>
    <row r="22" spans="1:18" ht="15.75" thickBot="1" x14ac:dyDescent="0.3">
      <c r="A22" s="15"/>
      <c r="B22" s="14" t="s">
        <v>77</v>
      </c>
      <c r="C22" s="29" t="s">
        <v>73</v>
      </c>
      <c r="D22" s="29"/>
      <c r="E22" s="30"/>
      <c r="F22" s="29"/>
      <c r="G22" s="29"/>
      <c r="H22" s="15"/>
      <c r="I22" s="31"/>
      <c r="J22" s="15"/>
      <c r="K22" s="31"/>
      <c r="N22" s="2"/>
      <c r="O22" s="2"/>
    </row>
    <row r="23" spans="1:18" ht="29.1" customHeight="1" thickBot="1" x14ac:dyDescent="0.3">
      <c r="A23" s="15"/>
      <c r="B23" s="15"/>
      <c r="C23" s="139" t="s">
        <v>26</v>
      </c>
      <c r="D23" s="139"/>
      <c r="E23" s="139"/>
      <c r="F23" s="32" t="s">
        <v>61</v>
      </c>
      <c r="G23" s="32"/>
      <c r="H23" s="33" t="s">
        <v>74</v>
      </c>
      <c r="I23" s="15"/>
      <c r="J23" s="15"/>
      <c r="K23" s="15"/>
    </row>
    <row r="24" spans="1:18" ht="27.6" customHeight="1" x14ac:dyDescent="0.25">
      <c r="A24" s="15"/>
      <c r="B24" s="15"/>
      <c r="C24" s="145" t="s">
        <v>104</v>
      </c>
      <c r="D24" s="146"/>
      <c r="E24" s="147"/>
      <c r="F24" s="21">
        <f>+F10</f>
        <v>2000</v>
      </c>
      <c r="G24" s="34" t="s">
        <v>23</v>
      </c>
      <c r="H24" s="53" t="s">
        <v>33</v>
      </c>
      <c r="I24" s="15"/>
      <c r="J24" s="15"/>
      <c r="K24" s="15"/>
    </row>
    <row r="25" spans="1:18" x14ac:dyDescent="0.25">
      <c r="A25" s="15"/>
      <c r="B25" s="15"/>
      <c r="C25" s="22" t="str">
        <f>+C20</f>
        <v>RLI afecta IDPC</v>
      </c>
      <c r="D25" s="23"/>
      <c r="E25" s="54"/>
      <c r="F25" s="24">
        <f>+F20</f>
        <v>5700</v>
      </c>
      <c r="G25" s="36" t="s">
        <v>23</v>
      </c>
      <c r="H25" s="55" t="s">
        <v>34</v>
      </c>
      <c r="I25" s="15"/>
      <c r="J25" s="15"/>
      <c r="K25" s="15"/>
    </row>
    <row r="26" spans="1:18" ht="30" customHeight="1" thickBot="1" x14ac:dyDescent="0.3">
      <c r="A26" s="15"/>
      <c r="B26" s="15"/>
      <c r="C26" s="142" t="s">
        <v>99</v>
      </c>
      <c r="D26" s="143"/>
      <c r="E26" s="144"/>
      <c r="F26" s="39">
        <f>+F19</f>
        <v>750</v>
      </c>
      <c r="G26" s="40" t="s">
        <v>24</v>
      </c>
      <c r="H26" s="57" t="s">
        <v>35</v>
      </c>
      <c r="I26" s="15"/>
      <c r="J26" s="15"/>
      <c r="K26" s="15"/>
    </row>
    <row r="27" spans="1:18" ht="15.75" thickBot="1" x14ac:dyDescent="0.3">
      <c r="A27" s="15"/>
      <c r="B27" s="15"/>
      <c r="C27" s="42" t="s">
        <v>105</v>
      </c>
      <c r="D27" s="43"/>
      <c r="E27" s="58"/>
      <c r="F27" s="44">
        <f>+F24+F25-F26</f>
        <v>6950</v>
      </c>
      <c r="G27" s="45" t="s">
        <v>25</v>
      </c>
      <c r="H27" s="59" t="s">
        <v>36</v>
      </c>
      <c r="I27" s="15"/>
      <c r="J27" s="15"/>
      <c r="K27" s="15"/>
    </row>
    <row r="28" spans="1:18" x14ac:dyDescent="0.25">
      <c r="A28" s="15"/>
      <c r="B28" s="15"/>
      <c r="C28" s="15"/>
      <c r="D28" s="28"/>
      <c r="E28" s="28"/>
      <c r="F28" s="15"/>
      <c r="G28" s="60"/>
      <c r="H28" s="15"/>
      <c r="I28" s="15"/>
      <c r="J28" s="15"/>
      <c r="K28" s="15"/>
    </row>
    <row r="29" spans="1:18" x14ac:dyDescent="0.25">
      <c r="I29" s="5"/>
    </row>
    <row r="33" spans="3:3" x14ac:dyDescent="0.25">
      <c r="C33" s="9" t="s">
        <v>82</v>
      </c>
    </row>
  </sheetData>
  <mergeCells count="7">
    <mergeCell ref="C26:E26"/>
    <mergeCell ref="C2:J3"/>
    <mergeCell ref="C6:E6"/>
    <mergeCell ref="C13:E13"/>
    <mergeCell ref="C23:E23"/>
    <mergeCell ref="C19:E19"/>
    <mergeCell ref="C24:E24"/>
  </mergeCells>
  <phoneticPr fontId="8" type="noConversion"/>
  <hyperlinks>
    <hyperlink ref="J5" location="Indice!A1" display="Ir al índice"/>
  </hyperlinks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16" zoomScale="130" zoomScaleNormal="130" zoomScalePageLayoutView="130" workbookViewId="0">
      <selection activeCell="J21" sqref="J21"/>
    </sheetView>
  </sheetViews>
  <sheetFormatPr baseColWidth="10" defaultColWidth="11.42578125" defaultRowHeight="15" x14ac:dyDescent="0.25"/>
  <cols>
    <col min="1" max="1" width="2.28515625" style="1" customWidth="1"/>
    <col min="2" max="2" width="4.28515625" style="1" customWidth="1"/>
    <col min="3" max="3" width="17.28515625" style="1" customWidth="1"/>
    <col min="4" max="4" width="12.42578125" style="1" customWidth="1"/>
    <col min="5" max="5" width="21.28515625" style="1" customWidth="1"/>
    <col min="6" max="6" width="8.42578125" style="2" customWidth="1"/>
    <col min="7" max="7" width="3.42578125" style="1" bestFit="1" customWidth="1"/>
    <col min="8" max="8" width="12.42578125" style="1" customWidth="1"/>
    <col min="9" max="9" width="4.42578125" style="1" customWidth="1"/>
    <col min="10" max="10" width="16.28515625" style="1" customWidth="1"/>
    <col min="11" max="12" width="14.42578125" style="1" customWidth="1"/>
    <col min="13" max="13" width="7.42578125" style="1" customWidth="1"/>
    <col min="14" max="14" width="11.42578125" style="1"/>
    <col min="15" max="15" width="3.42578125" style="1" bestFit="1" customWidth="1"/>
    <col min="16" max="16" width="1.42578125" style="1" customWidth="1"/>
    <col min="17" max="17" width="14" style="1" customWidth="1"/>
    <col min="18" max="18" width="8.28515625" style="1" customWidth="1"/>
    <col min="19" max="16384" width="11.42578125" style="1"/>
  </cols>
  <sheetData>
    <row r="1" spans="1:18" ht="11.1" customHeight="1" x14ac:dyDescent="0.3">
      <c r="C1" s="8"/>
    </row>
    <row r="2" spans="1:18" ht="18" customHeight="1" x14ac:dyDescent="0.25">
      <c r="A2" s="15"/>
      <c r="B2" s="14" t="s">
        <v>81</v>
      </c>
      <c r="C2" s="141" t="s">
        <v>15</v>
      </c>
      <c r="D2" s="141"/>
      <c r="E2" s="141"/>
      <c r="F2" s="141"/>
      <c r="G2" s="141"/>
      <c r="H2" s="141"/>
      <c r="I2" s="141"/>
      <c r="J2" s="141"/>
      <c r="K2" s="15"/>
      <c r="L2" s="15"/>
      <c r="M2" s="15"/>
      <c r="N2" s="15"/>
    </row>
    <row r="3" spans="1:18" ht="18" customHeight="1" x14ac:dyDescent="0.25">
      <c r="A3" s="15"/>
      <c r="B3" s="15"/>
      <c r="C3" s="141"/>
      <c r="D3" s="141"/>
      <c r="E3" s="141"/>
      <c r="F3" s="141"/>
      <c r="G3" s="141"/>
      <c r="H3" s="141"/>
      <c r="I3" s="141"/>
      <c r="J3" s="141"/>
      <c r="K3" s="15"/>
      <c r="L3" s="15"/>
      <c r="M3" s="15"/>
      <c r="N3" s="15"/>
    </row>
    <row r="4" spans="1:18" ht="7.35" customHeight="1" x14ac:dyDescent="0.25">
      <c r="A4" s="15"/>
      <c r="B4" s="15"/>
      <c r="C4" s="15"/>
      <c r="D4" s="15"/>
      <c r="E4" s="15"/>
      <c r="F4" s="16"/>
      <c r="G4" s="15"/>
      <c r="H4" s="15"/>
      <c r="I4" s="15"/>
      <c r="J4" s="15"/>
      <c r="K4" s="15"/>
      <c r="L4" s="15"/>
      <c r="M4" s="15"/>
      <c r="N4" s="15"/>
    </row>
    <row r="5" spans="1:18" ht="15.75" thickBot="1" x14ac:dyDescent="0.3">
      <c r="A5" s="15"/>
      <c r="B5" s="14" t="s">
        <v>75</v>
      </c>
      <c r="C5" s="14" t="s">
        <v>68</v>
      </c>
      <c r="D5" s="14"/>
      <c r="E5" s="14"/>
      <c r="F5" s="16"/>
      <c r="G5" s="15"/>
      <c r="H5" s="15"/>
      <c r="I5" s="15"/>
      <c r="J5" s="17" t="s">
        <v>96</v>
      </c>
      <c r="K5" s="15"/>
      <c r="L5" s="15"/>
      <c r="M5" s="15"/>
      <c r="N5" s="15"/>
    </row>
    <row r="6" spans="1:18" ht="15.75" thickBot="1" x14ac:dyDescent="0.3">
      <c r="A6" s="15"/>
      <c r="B6" s="15"/>
      <c r="C6" s="139" t="s">
        <v>26</v>
      </c>
      <c r="D6" s="139"/>
      <c r="E6" s="140"/>
      <c r="F6" s="18" t="s">
        <v>61</v>
      </c>
      <c r="G6" s="15"/>
      <c r="H6" s="15"/>
      <c r="I6" s="15"/>
      <c r="J6" s="15"/>
      <c r="K6" s="15"/>
      <c r="L6" s="15"/>
      <c r="M6" s="15"/>
      <c r="N6" s="15"/>
    </row>
    <row r="7" spans="1:18" x14ac:dyDescent="0.25">
      <c r="A7" s="15"/>
      <c r="B7" s="15"/>
      <c r="C7" s="19" t="s">
        <v>8</v>
      </c>
      <c r="D7" s="20"/>
      <c r="E7" s="20"/>
      <c r="F7" s="21">
        <v>2250</v>
      </c>
      <c r="G7" s="15"/>
      <c r="H7" s="15"/>
      <c r="I7" s="15"/>
      <c r="J7" s="15"/>
      <c r="K7" s="15"/>
      <c r="L7" s="15"/>
      <c r="M7" s="15"/>
      <c r="N7" s="15"/>
    </row>
    <row r="8" spans="1:18" x14ac:dyDescent="0.25">
      <c r="A8" s="15"/>
      <c r="B8" s="15"/>
      <c r="C8" s="22" t="s">
        <v>100</v>
      </c>
      <c r="D8" s="23"/>
      <c r="E8" s="23"/>
      <c r="F8" s="24">
        <v>0</v>
      </c>
      <c r="G8" s="15"/>
      <c r="H8" s="15"/>
      <c r="I8" s="15"/>
      <c r="J8" s="15"/>
      <c r="K8" s="15"/>
      <c r="L8" s="15"/>
      <c r="M8" s="15"/>
      <c r="N8" s="15"/>
    </row>
    <row r="9" spans="1:18" ht="15.75" thickBot="1" x14ac:dyDescent="0.3">
      <c r="A9" s="15"/>
      <c r="B9" s="15"/>
      <c r="C9" s="25" t="s">
        <v>64</v>
      </c>
      <c r="D9" s="26"/>
      <c r="E9" s="26"/>
      <c r="F9" s="27">
        <v>3000</v>
      </c>
      <c r="G9" s="15"/>
      <c r="H9" s="15"/>
      <c r="I9" s="15"/>
      <c r="J9" s="15"/>
      <c r="K9" s="15"/>
      <c r="L9" s="15"/>
      <c r="M9" s="15"/>
      <c r="N9" s="15"/>
    </row>
    <row r="10" spans="1:18" x14ac:dyDescent="0.25">
      <c r="A10" s="15"/>
      <c r="B10" s="15"/>
      <c r="C10" s="15"/>
      <c r="D10" s="15"/>
      <c r="E10" s="28"/>
      <c r="F10" s="16"/>
      <c r="G10" s="15"/>
      <c r="H10" s="15"/>
      <c r="I10" s="15"/>
      <c r="J10" s="15"/>
      <c r="K10" s="15"/>
      <c r="L10" s="15"/>
      <c r="M10" s="15"/>
      <c r="N10" s="15"/>
    </row>
    <row r="11" spans="1:18" ht="15.75" thickBot="1" x14ac:dyDescent="0.3">
      <c r="A11" s="15"/>
      <c r="B11" s="14" t="s">
        <v>76</v>
      </c>
      <c r="C11" s="29" t="s">
        <v>72</v>
      </c>
      <c r="D11" s="29"/>
      <c r="E11" s="30"/>
      <c r="F11" s="16"/>
      <c r="G11" s="15"/>
      <c r="H11" s="31"/>
      <c r="I11" s="15"/>
      <c r="J11" s="15"/>
      <c r="K11" s="15"/>
      <c r="L11" s="15"/>
      <c r="M11" s="15"/>
      <c r="N11" s="15"/>
    </row>
    <row r="12" spans="1:18" ht="30" customHeight="1" thickBot="1" x14ac:dyDescent="0.3">
      <c r="A12" s="15"/>
      <c r="B12" s="15"/>
      <c r="C12" s="139" t="s">
        <v>26</v>
      </c>
      <c r="D12" s="139"/>
      <c r="E12" s="139"/>
      <c r="F12" s="32" t="s">
        <v>61</v>
      </c>
      <c r="G12" s="32"/>
      <c r="H12" s="33" t="s">
        <v>70</v>
      </c>
      <c r="I12" s="15"/>
      <c r="J12" s="15"/>
      <c r="K12" s="15"/>
      <c r="L12" s="15"/>
      <c r="M12" s="15"/>
      <c r="N12" s="15"/>
    </row>
    <row r="13" spans="1:18" x14ac:dyDescent="0.25">
      <c r="A13" s="15"/>
      <c r="B13" s="15"/>
      <c r="C13" s="22" t="s">
        <v>28</v>
      </c>
      <c r="D13" s="23"/>
      <c r="E13" s="23"/>
      <c r="F13" s="21">
        <v>6000</v>
      </c>
      <c r="G13" s="34" t="s">
        <v>23</v>
      </c>
      <c r="H13" s="35" t="s">
        <v>63</v>
      </c>
      <c r="I13" s="15"/>
      <c r="J13" s="15"/>
      <c r="K13" s="15"/>
      <c r="L13" s="15"/>
      <c r="M13" s="15"/>
      <c r="N13" s="15"/>
    </row>
    <row r="14" spans="1:18" ht="15.75" thickBot="1" x14ac:dyDescent="0.3">
      <c r="A14" s="15"/>
      <c r="B14" s="15"/>
      <c r="C14" s="37" t="s">
        <v>22</v>
      </c>
      <c r="D14" s="38"/>
      <c r="E14" s="38"/>
      <c r="F14" s="39">
        <v>1500</v>
      </c>
      <c r="G14" s="40" t="s">
        <v>24</v>
      </c>
      <c r="H14" s="41" t="s">
        <v>38</v>
      </c>
      <c r="I14" s="15"/>
      <c r="J14" s="15"/>
      <c r="K14" s="15"/>
      <c r="L14" s="15"/>
      <c r="M14" s="15"/>
      <c r="N14" s="15"/>
    </row>
    <row r="15" spans="1:18" ht="15.75" thickBot="1" x14ac:dyDescent="0.3">
      <c r="A15" s="15"/>
      <c r="B15" s="15"/>
      <c r="C15" s="42" t="s">
        <v>42</v>
      </c>
      <c r="D15" s="43"/>
      <c r="E15" s="43"/>
      <c r="F15" s="44">
        <f>+F13-F14</f>
        <v>4500</v>
      </c>
      <c r="G15" s="45" t="s">
        <v>25</v>
      </c>
      <c r="H15" s="46" t="s">
        <v>43</v>
      </c>
      <c r="I15" s="15"/>
      <c r="J15" s="15"/>
      <c r="K15" s="15"/>
      <c r="L15" s="15"/>
      <c r="M15" s="15"/>
      <c r="N15" s="15"/>
      <c r="R15" s="3"/>
    </row>
    <row r="16" spans="1:18" x14ac:dyDescent="0.25">
      <c r="A16" s="15"/>
      <c r="B16" s="15"/>
      <c r="C16" s="151" t="s">
        <v>101</v>
      </c>
      <c r="D16" s="152"/>
      <c r="E16" s="153"/>
      <c r="F16" s="61">
        <f>+F15</f>
        <v>4500</v>
      </c>
      <c r="G16" s="62" t="s">
        <v>25</v>
      </c>
      <c r="H16" s="63" t="s">
        <v>51</v>
      </c>
      <c r="I16" s="15"/>
      <c r="J16" s="15"/>
      <c r="K16" s="15"/>
      <c r="L16" s="15"/>
      <c r="M16" s="15"/>
      <c r="N16" s="15"/>
      <c r="R16" s="3"/>
    </row>
    <row r="17" spans="1:15" ht="15.75" thickBot="1" x14ac:dyDescent="0.3">
      <c r="A17" s="15"/>
      <c r="B17" s="15"/>
      <c r="C17" s="37" t="s">
        <v>102</v>
      </c>
      <c r="D17" s="38"/>
      <c r="E17" s="38"/>
      <c r="F17" s="27">
        <f>ROUND(+(F16-F8)*50%,0)</f>
        <v>2250</v>
      </c>
      <c r="G17" s="64" t="s">
        <v>24</v>
      </c>
      <c r="H17" s="65" t="s">
        <v>95</v>
      </c>
      <c r="I17" s="15"/>
      <c r="J17" s="15"/>
      <c r="K17" s="15"/>
      <c r="L17" s="15"/>
      <c r="M17" s="15"/>
      <c r="N17" s="66"/>
      <c r="O17" s="4"/>
    </row>
    <row r="18" spans="1:15" ht="15.75" thickBot="1" x14ac:dyDescent="0.3">
      <c r="A18" s="15"/>
      <c r="B18" s="15"/>
      <c r="C18" s="42" t="s">
        <v>41</v>
      </c>
      <c r="D18" s="43"/>
      <c r="E18" s="43"/>
      <c r="F18" s="44">
        <f>+F15-F17</f>
        <v>2250</v>
      </c>
      <c r="G18" s="45" t="s">
        <v>25</v>
      </c>
      <c r="H18" s="46" t="s">
        <v>40</v>
      </c>
      <c r="I18" s="15"/>
      <c r="J18" s="15"/>
      <c r="K18" s="15"/>
      <c r="L18" s="15"/>
      <c r="M18" s="15"/>
      <c r="N18" s="16"/>
      <c r="O18" s="2"/>
    </row>
    <row r="19" spans="1:15" x14ac:dyDescent="0.25">
      <c r="A19" s="15"/>
      <c r="B19" s="15"/>
      <c r="C19" s="15"/>
      <c r="D19" s="15"/>
      <c r="E19" s="28"/>
      <c r="F19" s="16"/>
      <c r="G19" s="15"/>
      <c r="H19" s="15"/>
      <c r="I19" s="15"/>
      <c r="J19" s="15"/>
      <c r="K19" s="15"/>
      <c r="L19" s="15"/>
      <c r="M19" s="15"/>
      <c r="N19" s="16"/>
      <c r="O19" s="2"/>
    </row>
    <row r="20" spans="1:15" ht="15.75" thickBot="1" x14ac:dyDescent="0.3">
      <c r="A20" s="15"/>
      <c r="B20" s="14" t="s">
        <v>77</v>
      </c>
      <c r="C20" s="29" t="s">
        <v>73</v>
      </c>
      <c r="D20" s="29"/>
      <c r="E20" s="30"/>
      <c r="F20" s="29"/>
      <c r="G20" s="29"/>
      <c r="H20" s="15"/>
      <c r="I20" s="31"/>
      <c r="J20" s="15"/>
      <c r="K20" s="31"/>
      <c r="L20" s="15"/>
      <c r="M20" s="15"/>
      <c r="N20" s="16"/>
      <c r="O20" s="2"/>
    </row>
    <row r="21" spans="1:15" ht="40.5" customHeight="1" thickBot="1" x14ac:dyDescent="0.3">
      <c r="A21" s="15"/>
      <c r="B21" s="15"/>
      <c r="C21" s="139" t="s">
        <v>26</v>
      </c>
      <c r="D21" s="139"/>
      <c r="E21" s="139"/>
      <c r="F21" s="32" t="s">
        <v>61</v>
      </c>
      <c r="G21" s="32"/>
      <c r="H21" s="33" t="s">
        <v>74</v>
      </c>
      <c r="I21" s="15"/>
      <c r="J21" s="15"/>
      <c r="K21" s="15"/>
      <c r="L21" s="15"/>
      <c r="M21" s="15"/>
      <c r="N21" s="15"/>
    </row>
    <row r="22" spans="1:15" x14ac:dyDescent="0.25">
      <c r="A22" s="15"/>
      <c r="B22" s="15"/>
      <c r="C22" s="19" t="s">
        <v>104</v>
      </c>
      <c r="D22" s="20"/>
      <c r="E22" s="52"/>
      <c r="F22" s="21">
        <f>+F9</f>
        <v>3000</v>
      </c>
      <c r="G22" s="34" t="s">
        <v>23</v>
      </c>
      <c r="H22" s="53" t="s">
        <v>33</v>
      </c>
      <c r="I22" s="15"/>
      <c r="J22" s="15"/>
      <c r="K22" s="15"/>
      <c r="L22" s="15"/>
      <c r="M22" s="15"/>
      <c r="N22" s="15"/>
    </row>
    <row r="23" spans="1:15" x14ac:dyDescent="0.25">
      <c r="A23" s="15"/>
      <c r="B23" s="15"/>
      <c r="C23" s="22" t="s">
        <v>48</v>
      </c>
      <c r="D23" s="23"/>
      <c r="E23" s="54"/>
      <c r="F23" s="24">
        <f>+F18</f>
        <v>2250</v>
      </c>
      <c r="G23" s="36" t="s">
        <v>23</v>
      </c>
      <c r="H23" s="55" t="s">
        <v>34</v>
      </c>
      <c r="I23" s="15"/>
      <c r="J23" s="15"/>
      <c r="K23" s="15"/>
      <c r="L23" s="15"/>
      <c r="M23" s="15"/>
      <c r="N23" s="15"/>
    </row>
    <row r="24" spans="1:15" ht="15.75" thickBot="1" x14ac:dyDescent="0.3">
      <c r="A24" s="15"/>
      <c r="B24" s="15"/>
      <c r="C24" s="148" t="s">
        <v>103</v>
      </c>
      <c r="D24" s="149"/>
      <c r="E24" s="150"/>
      <c r="F24" s="39">
        <f>+F17</f>
        <v>2250</v>
      </c>
      <c r="G24" s="40" t="s">
        <v>23</v>
      </c>
      <c r="H24" s="57" t="s">
        <v>52</v>
      </c>
      <c r="I24" s="15"/>
      <c r="J24" s="15"/>
      <c r="K24" s="15"/>
      <c r="L24" s="15"/>
      <c r="M24" s="15"/>
      <c r="N24" s="15"/>
    </row>
    <row r="25" spans="1:15" ht="15.75" thickBot="1" x14ac:dyDescent="0.3">
      <c r="A25" s="15"/>
      <c r="B25" s="15"/>
      <c r="C25" s="42" t="s">
        <v>105</v>
      </c>
      <c r="D25" s="43"/>
      <c r="E25" s="58"/>
      <c r="F25" s="44">
        <f>+F22+F23+F24</f>
        <v>7500</v>
      </c>
      <c r="G25" s="45" t="s">
        <v>25</v>
      </c>
      <c r="H25" s="59" t="s">
        <v>36</v>
      </c>
      <c r="I25" s="15"/>
      <c r="J25" s="15"/>
      <c r="K25" s="15"/>
      <c r="L25" s="15"/>
      <c r="M25" s="15"/>
      <c r="N25" s="15"/>
    </row>
    <row r="26" spans="1:15" x14ac:dyDescent="0.25">
      <c r="A26" s="15"/>
      <c r="B26" s="15"/>
      <c r="C26" s="15"/>
      <c r="D26" s="28"/>
      <c r="E26" s="28"/>
      <c r="F26" s="15"/>
      <c r="G26" s="60"/>
      <c r="H26" s="15"/>
      <c r="I26" s="15"/>
      <c r="J26" s="15"/>
      <c r="K26" s="15"/>
      <c r="L26" s="15"/>
      <c r="M26" s="15"/>
      <c r="N26" s="15"/>
    </row>
    <row r="27" spans="1:15" x14ac:dyDescent="0.25">
      <c r="A27" s="15"/>
      <c r="B27" s="15"/>
      <c r="C27" s="15"/>
      <c r="D27" s="15"/>
      <c r="E27" s="15"/>
      <c r="F27" s="16"/>
      <c r="G27" s="15"/>
      <c r="H27" s="15"/>
      <c r="I27" s="60"/>
      <c r="J27" s="15"/>
      <c r="K27" s="15"/>
      <c r="L27" s="15"/>
      <c r="M27" s="15"/>
      <c r="N27" s="15"/>
    </row>
    <row r="30" spans="1:15" x14ac:dyDescent="0.25">
      <c r="C30" s="9" t="s">
        <v>82</v>
      </c>
    </row>
  </sheetData>
  <mergeCells count="6">
    <mergeCell ref="C24:E24"/>
    <mergeCell ref="C2:J3"/>
    <mergeCell ref="C6:E6"/>
    <mergeCell ref="C12:E12"/>
    <mergeCell ref="C21:E21"/>
    <mergeCell ref="C16:E16"/>
  </mergeCells>
  <phoneticPr fontId="8" type="noConversion"/>
  <hyperlinks>
    <hyperlink ref="J5" location="Indice!A1" display="Ir al índice"/>
  </hyperlinks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10" zoomScale="130" zoomScaleNormal="130" zoomScalePageLayoutView="130" workbookViewId="0">
      <selection activeCell="K20" sqref="K20"/>
    </sheetView>
  </sheetViews>
  <sheetFormatPr baseColWidth="10" defaultColWidth="11.42578125" defaultRowHeight="15" x14ac:dyDescent="0.25"/>
  <cols>
    <col min="1" max="1" width="2.28515625" style="1" customWidth="1"/>
    <col min="2" max="2" width="4.28515625" style="1" customWidth="1"/>
    <col min="3" max="3" width="17.28515625" style="1" customWidth="1"/>
    <col min="4" max="4" width="12.42578125" style="1" customWidth="1"/>
    <col min="5" max="5" width="20.28515625" style="1" customWidth="1"/>
    <col min="6" max="6" width="7.7109375" style="2" customWidth="1"/>
    <col min="7" max="7" width="3.42578125" style="1" bestFit="1" customWidth="1"/>
    <col min="8" max="8" width="12.42578125" style="1" customWidth="1"/>
    <col min="9" max="9" width="4.42578125" style="1" customWidth="1"/>
    <col min="10" max="10" width="16.28515625" style="1" customWidth="1"/>
    <col min="11" max="12" width="14.42578125" style="1" customWidth="1"/>
    <col min="13" max="13" width="7.42578125" style="1" customWidth="1"/>
    <col min="14" max="14" width="11.42578125" style="1"/>
    <col min="15" max="15" width="3.42578125" style="1" bestFit="1" customWidth="1"/>
    <col min="16" max="16" width="1.42578125" style="1" customWidth="1"/>
    <col min="17" max="17" width="14" style="1" customWidth="1"/>
    <col min="18" max="18" width="8.28515625" style="1" customWidth="1"/>
    <col min="19" max="16384" width="11.42578125" style="1"/>
  </cols>
  <sheetData>
    <row r="1" spans="1:18" ht="11.1" customHeight="1" x14ac:dyDescent="0.25">
      <c r="A1" s="15"/>
      <c r="B1" s="15"/>
      <c r="C1" s="14"/>
      <c r="D1" s="15"/>
      <c r="E1" s="15"/>
      <c r="F1" s="16"/>
      <c r="G1" s="15"/>
      <c r="H1" s="15"/>
      <c r="I1" s="15"/>
      <c r="J1" s="15"/>
      <c r="K1" s="15"/>
    </row>
    <row r="2" spans="1:18" ht="18" customHeight="1" x14ac:dyDescent="0.25">
      <c r="A2" s="15"/>
      <c r="B2" s="14" t="s">
        <v>84</v>
      </c>
      <c r="C2" s="141" t="s">
        <v>16</v>
      </c>
      <c r="D2" s="141"/>
      <c r="E2" s="141"/>
      <c r="F2" s="141"/>
      <c r="G2" s="141"/>
      <c r="H2" s="141"/>
      <c r="I2" s="141"/>
      <c r="J2" s="141"/>
      <c r="K2" s="15"/>
    </row>
    <row r="3" spans="1:18" ht="7.35" customHeight="1" x14ac:dyDescent="0.25">
      <c r="A3" s="15"/>
      <c r="B3" s="15"/>
      <c r="C3" s="15"/>
      <c r="D3" s="15"/>
      <c r="E3" s="15"/>
      <c r="F3" s="16"/>
      <c r="G3" s="15"/>
      <c r="H3" s="15"/>
      <c r="I3" s="15"/>
      <c r="J3" s="15"/>
      <c r="K3" s="15"/>
    </row>
    <row r="4" spans="1:18" ht="15.75" thickBot="1" x14ac:dyDescent="0.3">
      <c r="A4" s="15"/>
      <c r="B4" s="14" t="s">
        <v>75</v>
      </c>
      <c r="C4" s="14" t="s">
        <v>68</v>
      </c>
      <c r="D4" s="14"/>
      <c r="E4" s="14"/>
      <c r="F4" s="16"/>
      <c r="G4" s="15"/>
      <c r="H4" s="15"/>
      <c r="I4" s="15"/>
      <c r="J4" s="17" t="s">
        <v>96</v>
      </c>
      <c r="K4" s="15"/>
    </row>
    <row r="5" spans="1:18" ht="15.75" thickBot="1" x14ac:dyDescent="0.3">
      <c r="A5" s="15"/>
      <c r="B5" s="15"/>
      <c r="C5" s="139" t="s">
        <v>26</v>
      </c>
      <c r="D5" s="139"/>
      <c r="E5" s="140"/>
      <c r="F5" s="18" t="s">
        <v>61</v>
      </c>
      <c r="G5" s="15"/>
      <c r="H5" s="15"/>
      <c r="I5" s="15"/>
      <c r="J5" s="15"/>
      <c r="K5" s="15"/>
    </row>
    <row r="6" spans="1:18" x14ac:dyDescent="0.25">
      <c r="A6" s="15"/>
      <c r="B6" s="15"/>
      <c r="C6" s="19" t="s">
        <v>8</v>
      </c>
      <c r="D6" s="20"/>
      <c r="E6" s="20"/>
      <c r="F6" s="21">
        <v>5700</v>
      </c>
      <c r="G6" s="15"/>
      <c r="H6" s="15"/>
      <c r="I6" s="15"/>
      <c r="J6" s="15"/>
      <c r="K6" s="15"/>
    </row>
    <row r="7" spans="1:18" x14ac:dyDescent="0.25">
      <c r="A7" s="15"/>
      <c r="B7" s="15"/>
      <c r="C7" s="22" t="s">
        <v>9</v>
      </c>
      <c r="D7" s="23"/>
      <c r="E7" s="23"/>
      <c r="F7" s="24">
        <v>1000</v>
      </c>
      <c r="G7" s="15"/>
      <c r="H7" s="15"/>
      <c r="I7" s="15"/>
      <c r="J7" s="15"/>
      <c r="K7" s="15"/>
    </row>
    <row r="8" spans="1:18" ht="15.75" thickBot="1" x14ac:dyDescent="0.3">
      <c r="A8" s="15"/>
      <c r="B8" s="15"/>
      <c r="C8" s="25" t="s">
        <v>64</v>
      </c>
      <c r="D8" s="26"/>
      <c r="E8" s="26"/>
      <c r="F8" s="27">
        <v>2000</v>
      </c>
      <c r="G8" s="15"/>
      <c r="H8" s="15"/>
      <c r="I8" s="15"/>
      <c r="J8" s="15"/>
      <c r="K8" s="15"/>
    </row>
    <row r="9" spans="1:18" x14ac:dyDescent="0.25">
      <c r="A9" s="15"/>
      <c r="B9" s="15"/>
      <c r="C9" s="15"/>
      <c r="D9" s="15"/>
      <c r="E9" s="28"/>
      <c r="F9" s="16"/>
      <c r="G9" s="15"/>
      <c r="H9" s="15"/>
      <c r="I9" s="15"/>
      <c r="J9" s="15"/>
      <c r="K9" s="15"/>
    </row>
    <row r="10" spans="1:18" ht="15.75" thickBot="1" x14ac:dyDescent="0.3">
      <c r="A10" s="15"/>
      <c r="B10" s="14" t="s">
        <v>76</v>
      </c>
      <c r="C10" s="29" t="s">
        <v>72</v>
      </c>
      <c r="D10" s="29"/>
      <c r="E10" s="30"/>
      <c r="F10" s="16"/>
      <c r="G10" s="15"/>
      <c r="H10" s="31"/>
      <c r="I10" s="15"/>
      <c r="J10" s="15"/>
      <c r="K10" s="15"/>
    </row>
    <row r="11" spans="1:18" ht="41.25" customHeight="1" thickBot="1" x14ac:dyDescent="0.3">
      <c r="A11" s="15"/>
      <c r="B11" s="15"/>
      <c r="C11" s="139" t="s">
        <v>26</v>
      </c>
      <c r="D11" s="139"/>
      <c r="E11" s="139"/>
      <c r="F11" s="32" t="s">
        <v>61</v>
      </c>
      <c r="G11" s="32"/>
      <c r="H11" s="33" t="s">
        <v>70</v>
      </c>
      <c r="I11" s="15"/>
      <c r="J11" s="15"/>
      <c r="K11" s="15"/>
    </row>
    <row r="12" spans="1:18" x14ac:dyDescent="0.25">
      <c r="A12" s="15"/>
      <c r="B12" s="15"/>
      <c r="C12" s="22" t="s">
        <v>28</v>
      </c>
      <c r="D12" s="23"/>
      <c r="E12" s="23"/>
      <c r="F12" s="21">
        <v>6000</v>
      </c>
      <c r="G12" s="34" t="s">
        <v>23</v>
      </c>
      <c r="H12" s="35" t="s">
        <v>63</v>
      </c>
      <c r="I12" s="15"/>
      <c r="J12" s="15"/>
      <c r="K12" s="15"/>
    </row>
    <row r="13" spans="1:18" x14ac:dyDescent="0.25">
      <c r="A13" s="15"/>
      <c r="B13" s="15"/>
      <c r="C13" s="22" t="s">
        <v>86</v>
      </c>
      <c r="D13" s="23"/>
      <c r="E13" s="23"/>
      <c r="F13" s="24">
        <f>+F7</f>
        <v>1000</v>
      </c>
      <c r="G13" s="36" t="s">
        <v>23</v>
      </c>
      <c r="H13" s="35" t="s">
        <v>46</v>
      </c>
      <c r="I13" s="15"/>
      <c r="J13" s="15"/>
      <c r="K13" s="15"/>
    </row>
    <row r="14" spans="1:18" ht="15.75" thickBot="1" x14ac:dyDescent="0.3">
      <c r="A14" s="15"/>
      <c r="B14" s="15"/>
      <c r="C14" s="37" t="s">
        <v>22</v>
      </c>
      <c r="D14" s="38"/>
      <c r="E14" s="38"/>
      <c r="F14" s="39">
        <v>300</v>
      </c>
      <c r="G14" s="40" t="s">
        <v>24</v>
      </c>
      <c r="H14" s="41" t="s">
        <v>38</v>
      </c>
      <c r="I14" s="15"/>
      <c r="J14" s="15"/>
      <c r="K14" s="15"/>
    </row>
    <row r="15" spans="1:18" ht="15.75" thickBot="1" x14ac:dyDescent="0.3">
      <c r="A15" s="15"/>
      <c r="B15" s="15"/>
      <c r="C15" s="42" t="s">
        <v>42</v>
      </c>
      <c r="D15" s="43"/>
      <c r="E15" s="43"/>
      <c r="F15" s="44">
        <f>+F12+F13-F14</f>
        <v>6700</v>
      </c>
      <c r="G15" s="45" t="s">
        <v>25</v>
      </c>
      <c r="H15" s="46" t="s">
        <v>43</v>
      </c>
      <c r="I15" s="15"/>
      <c r="J15" s="15"/>
      <c r="K15" s="15"/>
      <c r="R15" s="3"/>
    </row>
    <row r="16" spans="1:18" ht="15.75" thickBot="1" x14ac:dyDescent="0.3">
      <c r="A16" s="15"/>
      <c r="B16" s="15"/>
      <c r="C16" s="47" t="s">
        <v>69</v>
      </c>
      <c r="D16" s="48"/>
      <c r="E16" s="48"/>
      <c r="F16" s="49">
        <f>+F13</f>
        <v>1000</v>
      </c>
      <c r="G16" s="50" t="s">
        <v>24</v>
      </c>
      <c r="H16" s="51" t="s">
        <v>47</v>
      </c>
      <c r="I16" s="15"/>
      <c r="J16" s="15"/>
      <c r="K16" s="15"/>
      <c r="N16" s="4"/>
      <c r="O16" s="4"/>
    </row>
    <row r="17" spans="1:15" ht="15.75" thickBot="1" x14ac:dyDescent="0.3">
      <c r="A17" s="15"/>
      <c r="B17" s="15"/>
      <c r="C17" s="42" t="s">
        <v>41</v>
      </c>
      <c r="D17" s="43"/>
      <c r="E17" s="43"/>
      <c r="F17" s="44">
        <f>+F15-F16</f>
        <v>5700</v>
      </c>
      <c r="G17" s="45" t="s">
        <v>25</v>
      </c>
      <c r="H17" s="46" t="s">
        <v>40</v>
      </c>
      <c r="I17" s="15"/>
      <c r="J17" s="15"/>
      <c r="K17" s="15"/>
      <c r="N17" s="2"/>
      <c r="O17" s="2"/>
    </row>
    <row r="18" spans="1:15" x14ac:dyDescent="0.25">
      <c r="A18" s="15"/>
      <c r="B18" s="15"/>
      <c r="C18" s="15"/>
      <c r="D18" s="15"/>
      <c r="E18" s="28"/>
      <c r="F18" s="16"/>
      <c r="G18" s="15"/>
      <c r="H18" s="15"/>
      <c r="I18" s="15"/>
      <c r="J18" s="15"/>
      <c r="K18" s="15"/>
      <c r="N18" s="2"/>
      <c r="O18" s="2"/>
    </row>
    <row r="19" spans="1:15" ht="15.75" thickBot="1" x14ac:dyDescent="0.3">
      <c r="A19" s="15"/>
      <c r="B19" s="14" t="s">
        <v>77</v>
      </c>
      <c r="C19" s="29" t="s">
        <v>73</v>
      </c>
      <c r="D19" s="29"/>
      <c r="E19" s="30"/>
      <c r="F19" s="29"/>
      <c r="G19" s="29"/>
      <c r="H19" s="15"/>
      <c r="I19" s="31"/>
      <c r="J19" s="15"/>
      <c r="K19" s="31"/>
      <c r="N19" s="2"/>
      <c r="O19" s="2"/>
    </row>
    <row r="20" spans="1:15" ht="40.5" customHeight="1" thickBot="1" x14ac:dyDescent="0.3">
      <c r="A20" s="15"/>
      <c r="B20" s="15"/>
      <c r="C20" s="139" t="s">
        <v>26</v>
      </c>
      <c r="D20" s="139"/>
      <c r="E20" s="139"/>
      <c r="F20" s="32" t="s">
        <v>61</v>
      </c>
      <c r="G20" s="32"/>
      <c r="H20" s="33" t="s">
        <v>74</v>
      </c>
      <c r="I20" s="15"/>
      <c r="J20" s="15"/>
      <c r="K20" s="15"/>
    </row>
    <row r="21" spans="1:15" x14ac:dyDescent="0.25">
      <c r="A21" s="15"/>
      <c r="B21" s="15"/>
      <c r="C21" s="19" t="s">
        <v>104</v>
      </c>
      <c r="D21" s="20"/>
      <c r="E21" s="52"/>
      <c r="F21" s="21">
        <f>+F8</f>
        <v>2000</v>
      </c>
      <c r="G21" s="34" t="s">
        <v>23</v>
      </c>
      <c r="H21" s="53" t="s">
        <v>33</v>
      </c>
      <c r="I21" s="15"/>
      <c r="J21" s="15"/>
      <c r="K21" s="15"/>
    </row>
    <row r="22" spans="1:15" x14ac:dyDescent="0.25">
      <c r="A22" s="15"/>
      <c r="B22" s="15"/>
      <c r="C22" s="22" t="str">
        <f>+C17</f>
        <v>RLI afecta IDPC</v>
      </c>
      <c r="D22" s="23"/>
      <c r="E22" s="54"/>
      <c r="F22" s="24">
        <f>+F17</f>
        <v>5700</v>
      </c>
      <c r="G22" s="36" t="s">
        <v>23</v>
      </c>
      <c r="H22" s="55" t="s">
        <v>34</v>
      </c>
      <c r="I22" s="15"/>
      <c r="J22" s="15"/>
      <c r="K22" s="15"/>
    </row>
    <row r="23" spans="1:15" ht="15.75" thickBot="1" x14ac:dyDescent="0.3">
      <c r="A23" s="15"/>
      <c r="B23" s="15"/>
      <c r="C23" s="37" t="s">
        <v>9</v>
      </c>
      <c r="D23" s="38"/>
      <c r="E23" s="56"/>
      <c r="F23" s="39">
        <f>+F7</f>
        <v>1000</v>
      </c>
      <c r="G23" s="40" t="s">
        <v>23</v>
      </c>
      <c r="H23" s="57" t="s">
        <v>87</v>
      </c>
      <c r="I23" s="15"/>
      <c r="J23" s="15"/>
      <c r="K23" s="15"/>
    </row>
    <row r="24" spans="1:15" ht="15.75" thickBot="1" x14ac:dyDescent="0.3">
      <c r="A24" s="15"/>
      <c r="B24" s="15"/>
      <c r="C24" s="42" t="s">
        <v>105</v>
      </c>
      <c r="D24" s="43"/>
      <c r="E24" s="58"/>
      <c r="F24" s="44">
        <f>+F21+F22+F23</f>
        <v>8700</v>
      </c>
      <c r="G24" s="45" t="s">
        <v>25</v>
      </c>
      <c r="H24" s="59" t="s">
        <v>36</v>
      </c>
      <c r="I24" s="15"/>
      <c r="J24" s="15"/>
      <c r="K24" s="15"/>
    </row>
    <row r="25" spans="1:15" x14ac:dyDescent="0.25">
      <c r="A25" s="15"/>
      <c r="B25" s="15"/>
      <c r="C25" s="15"/>
      <c r="D25" s="28"/>
      <c r="E25" s="28"/>
      <c r="F25" s="15"/>
      <c r="G25" s="60"/>
      <c r="H25" s="15"/>
      <c r="I25" s="15"/>
      <c r="J25" s="15"/>
      <c r="K25" s="15"/>
    </row>
    <row r="26" spans="1:15" x14ac:dyDescent="0.25">
      <c r="I26" s="5"/>
    </row>
    <row r="29" spans="1:15" x14ac:dyDescent="0.25">
      <c r="C29" s="9" t="s">
        <v>82</v>
      </c>
    </row>
  </sheetData>
  <mergeCells count="4">
    <mergeCell ref="C2:J2"/>
    <mergeCell ref="C5:E5"/>
    <mergeCell ref="C11:E11"/>
    <mergeCell ref="C20:E20"/>
  </mergeCells>
  <phoneticPr fontId="8" type="noConversion"/>
  <hyperlinks>
    <hyperlink ref="J4" location="Indice!A1" display="Ir al índice"/>
  </hyperlinks>
  <pageMargins left="0.31" right="0.48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37" zoomScale="130" zoomScaleNormal="130" zoomScalePageLayoutView="130" workbookViewId="0">
      <selection activeCell="J11" sqref="J11"/>
    </sheetView>
  </sheetViews>
  <sheetFormatPr baseColWidth="10" defaultColWidth="11.42578125" defaultRowHeight="15" x14ac:dyDescent="0.25"/>
  <cols>
    <col min="1" max="1" width="2.28515625" style="1" customWidth="1"/>
    <col min="2" max="2" width="4.28515625" style="1" customWidth="1"/>
    <col min="3" max="3" width="17.28515625" style="1" customWidth="1"/>
    <col min="4" max="4" width="16.42578125" style="1" customWidth="1"/>
    <col min="5" max="5" width="20.42578125" style="1" customWidth="1"/>
    <col min="6" max="6" width="9.42578125" style="2" customWidth="1"/>
    <col min="7" max="7" width="3.42578125" style="1" bestFit="1" customWidth="1"/>
    <col min="8" max="8" width="12.42578125" style="1" customWidth="1"/>
    <col min="9" max="9" width="4.42578125" style="1" customWidth="1"/>
    <col min="10" max="10" width="16.28515625" style="1" customWidth="1"/>
    <col min="11" max="12" width="14.42578125" style="1" customWidth="1"/>
    <col min="13" max="13" width="7.42578125" style="1" customWidth="1"/>
    <col min="14" max="14" width="11.42578125" style="1"/>
    <col min="15" max="15" width="3.42578125" style="1" bestFit="1" customWidth="1"/>
    <col min="16" max="16" width="1.42578125" style="1" customWidth="1"/>
    <col min="17" max="17" width="14" style="1" customWidth="1"/>
    <col min="18" max="18" width="8.28515625" style="1" customWidth="1"/>
    <col min="19" max="16384" width="11.42578125" style="1"/>
  </cols>
  <sheetData>
    <row r="1" spans="1:18" ht="11.1" customHeight="1" x14ac:dyDescent="0.3">
      <c r="C1" s="8"/>
    </row>
    <row r="2" spans="1:18" ht="18" customHeight="1" x14ac:dyDescent="0.25">
      <c r="A2" s="68"/>
      <c r="B2" s="69" t="s">
        <v>83</v>
      </c>
      <c r="C2" s="154" t="s">
        <v>17</v>
      </c>
      <c r="D2" s="154"/>
      <c r="E2" s="154"/>
      <c r="F2" s="154"/>
      <c r="G2" s="154"/>
      <c r="H2" s="154"/>
      <c r="I2" s="154"/>
      <c r="J2" s="154"/>
      <c r="K2" s="68"/>
    </row>
    <row r="3" spans="1:18" ht="7.35" customHeight="1" x14ac:dyDescent="0.25">
      <c r="A3" s="68"/>
      <c r="B3" s="68"/>
      <c r="C3" s="68"/>
      <c r="D3" s="68"/>
      <c r="E3" s="68"/>
      <c r="F3" s="70"/>
      <c r="G3" s="68"/>
      <c r="H3" s="68"/>
      <c r="I3" s="68"/>
      <c r="J3" s="68"/>
      <c r="K3" s="68"/>
    </row>
    <row r="4" spans="1:18" ht="15.75" thickBot="1" x14ac:dyDescent="0.3">
      <c r="A4" s="68"/>
      <c r="B4" s="69" t="s">
        <v>75</v>
      </c>
      <c r="C4" s="69" t="s">
        <v>68</v>
      </c>
      <c r="D4" s="69"/>
      <c r="E4" s="69"/>
      <c r="F4" s="70"/>
      <c r="G4" s="68"/>
      <c r="H4" s="68"/>
      <c r="I4" s="68"/>
      <c r="J4" s="71" t="s">
        <v>96</v>
      </c>
      <c r="K4" s="68"/>
    </row>
    <row r="5" spans="1:18" ht="15.75" thickBot="1" x14ac:dyDescent="0.3">
      <c r="A5" s="68"/>
      <c r="B5" s="68"/>
      <c r="C5" s="155" t="s">
        <v>26</v>
      </c>
      <c r="D5" s="155"/>
      <c r="E5" s="156"/>
      <c r="F5" s="72" t="s">
        <v>61</v>
      </c>
      <c r="G5" s="68"/>
      <c r="H5" s="68"/>
      <c r="I5" s="68"/>
      <c r="J5" s="68"/>
      <c r="K5" s="68"/>
    </row>
    <row r="6" spans="1:18" x14ac:dyDescent="0.25">
      <c r="A6" s="68"/>
      <c r="B6" s="68"/>
      <c r="C6" s="73" t="s">
        <v>10</v>
      </c>
      <c r="D6" s="74"/>
      <c r="E6" s="74"/>
      <c r="F6" s="75">
        <v>-2300</v>
      </c>
      <c r="G6" s="68"/>
      <c r="H6" s="68"/>
      <c r="I6" s="68"/>
      <c r="J6" s="68"/>
      <c r="K6" s="68"/>
    </row>
    <row r="7" spans="1:18" x14ac:dyDescent="0.25">
      <c r="A7" s="68"/>
      <c r="B7" s="68"/>
      <c r="C7" s="76" t="s">
        <v>11</v>
      </c>
      <c r="D7" s="77"/>
      <c r="E7" s="77"/>
      <c r="F7" s="78">
        <v>-800</v>
      </c>
      <c r="G7" s="68"/>
      <c r="H7" s="68"/>
      <c r="I7" s="68"/>
      <c r="J7" s="68"/>
      <c r="K7" s="68"/>
    </row>
    <row r="8" spans="1:18" ht="15.75" thickBot="1" x14ac:dyDescent="0.3">
      <c r="A8" s="68"/>
      <c r="B8" s="68"/>
      <c r="C8" s="79" t="s">
        <v>64</v>
      </c>
      <c r="D8" s="80"/>
      <c r="E8" s="80"/>
      <c r="F8" s="81">
        <v>1200</v>
      </c>
      <c r="G8" s="68"/>
      <c r="H8" s="68"/>
      <c r="I8" s="68"/>
      <c r="J8" s="68"/>
      <c r="K8" s="68"/>
    </row>
    <row r="9" spans="1:18" x14ac:dyDescent="0.25">
      <c r="A9" s="68"/>
      <c r="B9" s="68"/>
      <c r="C9" s="68"/>
      <c r="D9" s="68"/>
      <c r="E9" s="82"/>
      <c r="F9" s="70"/>
      <c r="G9" s="68"/>
      <c r="H9" s="68"/>
      <c r="I9" s="68"/>
      <c r="J9" s="68"/>
      <c r="K9" s="68"/>
    </row>
    <row r="10" spans="1:18" ht="15.75" thickBot="1" x14ac:dyDescent="0.3">
      <c r="A10" s="68"/>
      <c r="B10" s="69" t="s">
        <v>76</v>
      </c>
      <c r="C10" s="83" t="s">
        <v>72</v>
      </c>
      <c r="D10" s="83"/>
      <c r="E10" s="84"/>
      <c r="F10" s="70"/>
      <c r="G10" s="68"/>
      <c r="H10" s="85"/>
      <c r="I10" s="68"/>
      <c r="J10" s="68"/>
      <c r="K10" s="68"/>
    </row>
    <row r="11" spans="1:18" ht="32.1" customHeight="1" thickBot="1" x14ac:dyDescent="0.3">
      <c r="A11" s="68"/>
      <c r="B11" s="68"/>
      <c r="C11" s="155" t="s">
        <v>26</v>
      </c>
      <c r="D11" s="155"/>
      <c r="E11" s="155"/>
      <c r="F11" s="86" t="s">
        <v>61</v>
      </c>
      <c r="G11" s="86"/>
      <c r="H11" s="87" t="s">
        <v>70</v>
      </c>
      <c r="I11" s="68"/>
      <c r="J11" s="68"/>
      <c r="K11" s="68"/>
    </row>
    <row r="12" spans="1:18" x14ac:dyDescent="0.25">
      <c r="A12" s="68"/>
      <c r="B12" s="68"/>
      <c r="C12" s="76" t="s">
        <v>28</v>
      </c>
      <c r="D12" s="77"/>
      <c r="E12" s="77"/>
      <c r="F12" s="88">
        <v>9000</v>
      </c>
      <c r="G12" s="89" t="s">
        <v>23</v>
      </c>
      <c r="H12" s="90" t="s">
        <v>63</v>
      </c>
      <c r="I12" s="68"/>
      <c r="J12" s="68"/>
      <c r="K12" s="68"/>
    </row>
    <row r="13" spans="1:18" x14ac:dyDescent="0.25">
      <c r="A13" s="68"/>
      <c r="B13" s="68"/>
      <c r="C13" s="76" t="s">
        <v>54</v>
      </c>
      <c r="D13" s="77"/>
      <c r="E13" s="77"/>
      <c r="F13" s="91">
        <v>8500</v>
      </c>
      <c r="G13" s="92" t="s">
        <v>24</v>
      </c>
      <c r="H13" s="90" t="s">
        <v>55</v>
      </c>
      <c r="I13" s="68"/>
      <c r="J13" s="68"/>
      <c r="K13" s="68"/>
    </row>
    <row r="14" spans="1:18" ht="15.75" thickBot="1" x14ac:dyDescent="0.3">
      <c r="A14" s="68"/>
      <c r="B14" s="68"/>
      <c r="C14" s="93" t="s">
        <v>22</v>
      </c>
      <c r="D14" s="94"/>
      <c r="E14" s="94"/>
      <c r="F14" s="95">
        <v>2000</v>
      </c>
      <c r="G14" s="92" t="s">
        <v>24</v>
      </c>
      <c r="H14" s="96" t="s">
        <v>38</v>
      </c>
      <c r="I14" s="68"/>
      <c r="J14" s="68"/>
      <c r="K14" s="68"/>
    </row>
    <row r="15" spans="1:18" ht="15.75" thickBot="1" x14ac:dyDescent="0.3">
      <c r="A15" s="68"/>
      <c r="B15" s="68"/>
      <c r="C15" s="97" t="s">
        <v>42</v>
      </c>
      <c r="D15" s="98"/>
      <c r="E15" s="98"/>
      <c r="F15" s="99">
        <f>+F12-F13-F14</f>
        <v>-1500</v>
      </c>
      <c r="G15" s="100" t="s">
        <v>25</v>
      </c>
      <c r="H15" s="101" t="s">
        <v>43</v>
      </c>
      <c r="I15" s="68"/>
      <c r="J15" s="68"/>
      <c r="K15" s="68"/>
      <c r="R15" s="3"/>
    </row>
    <row r="16" spans="1:18" ht="15.75" thickBot="1" x14ac:dyDescent="0.3">
      <c r="A16" s="68"/>
      <c r="B16" s="68"/>
      <c r="C16" s="102" t="s">
        <v>56</v>
      </c>
      <c r="D16" s="103"/>
      <c r="E16" s="103"/>
      <c r="F16" s="104">
        <v>800</v>
      </c>
      <c r="G16" s="105" t="s">
        <v>24</v>
      </c>
      <c r="H16" s="90" t="s">
        <v>57</v>
      </c>
      <c r="I16" s="68"/>
      <c r="J16" s="68"/>
      <c r="K16" s="68"/>
      <c r="N16" s="4"/>
      <c r="O16" s="4"/>
    </row>
    <row r="17" spans="1:15" ht="15.75" thickBot="1" x14ac:dyDescent="0.3">
      <c r="A17" s="68"/>
      <c r="B17" s="68"/>
      <c r="C17" s="97" t="s">
        <v>58</v>
      </c>
      <c r="D17" s="98"/>
      <c r="E17" s="98"/>
      <c r="F17" s="99">
        <f>+F15-F16</f>
        <v>-2300</v>
      </c>
      <c r="G17" s="100" t="s">
        <v>25</v>
      </c>
      <c r="H17" s="101" t="s">
        <v>93</v>
      </c>
      <c r="I17" s="68"/>
      <c r="J17" s="68"/>
      <c r="K17" s="68"/>
      <c r="N17" s="2"/>
      <c r="O17" s="2"/>
    </row>
    <row r="18" spans="1:15" x14ac:dyDescent="0.25">
      <c r="A18" s="68"/>
      <c r="B18" s="68"/>
      <c r="C18" s="68"/>
      <c r="D18" s="68"/>
      <c r="E18" s="82"/>
      <c r="F18" s="70"/>
      <c r="G18" s="68"/>
      <c r="H18" s="68"/>
      <c r="I18" s="68"/>
      <c r="J18" s="68"/>
      <c r="K18" s="68"/>
      <c r="N18" s="2"/>
      <c r="O18" s="2"/>
    </row>
    <row r="19" spans="1:15" ht="15.75" thickBot="1" x14ac:dyDescent="0.3">
      <c r="A19" s="68"/>
      <c r="B19" s="69" t="s">
        <v>77</v>
      </c>
      <c r="C19" s="83" t="s">
        <v>73</v>
      </c>
      <c r="D19" s="83"/>
      <c r="E19" s="84"/>
      <c r="F19" s="83"/>
      <c r="G19" s="83"/>
      <c r="H19" s="68"/>
      <c r="I19" s="85"/>
      <c r="J19" s="68"/>
      <c r="K19" s="85"/>
      <c r="N19" s="2"/>
      <c r="O19" s="2"/>
    </row>
    <row r="20" spans="1:15" ht="30" customHeight="1" thickBot="1" x14ac:dyDescent="0.3">
      <c r="A20" s="68"/>
      <c r="B20" s="68"/>
      <c r="C20" s="155" t="s">
        <v>26</v>
      </c>
      <c r="D20" s="155"/>
      <c r="E20" s="155"/>
      <c r="F20" s="86" t="s">
        <v>61</v>
      </c>
      <c r="G20" s="86"/>
      <c r="H20" s="87" t="s">
        <v>74</v>
      </c>
      <c r="I20" s="68"/>
      <c r="J20" s="68"/>
      <c r="K20" s="68"/>
    </row>
    <row r="21" spans="1:15" x14ac:dyDescent="0.25">
      <c r="A21" s="68"/>
      <c r="B21" s="68"/>
      <c r="C21" s="73" t="s">
        <v>104</v>
      </c>
      <c r="D21" s="74"/>
      <c r="E21" s="106"/>
      <c r="F21" s="88">
        <f>+F8</f>
        <v>1200</v>
      </c>
      <c r="G21" s="89" t="s">
        <v>23</v>
      </c>
      <c r="H21" s="107" t="s">
        <v>33</v>
      </c>
      <c r="I21" s="68"/>
      <c r="J21" s="68"/>
      <c r="K21" s="68"/>
    </row>
    <row r="22" spans="1:15" x14ac:dyDescent="0.25">
      <c r="A22" s="68"/>
      <c r="B22" s="68"/>
      <c r="C22" s="76" t="str">
        <f>+C17</f>
        <v>Pérdida Tributaria del ejercicio</v>
      </c>
      <c r="D22" s="77"/>
      <c r="E22" s="108"/>
      <c r="F22" s="91">
        <f>-F17</f>
        <v>2300</v>
      </c>
      <c r="G22" s="92" t="s">
        <v>24</v>
      </c>
      <c r="H22" s="90" t="s">
        <v>59</v>
      </c>
      <c r="I22" s="68"/>
      <c r="J22" s="68"/>
      <c r="K22" s="68"/>
    </row>
    <row r="23" spans="1:15" ht="15.75" thickBot="1" x14ac:dyDescent="0.3">
      <c r="A23" s="68"/>
      <c r="B23" s="68"/>
      <c r="C23" s="93" t="s">
        <v>0</v>
      </c>
      <c r="D23" s="94"/>
      <c r="E23" s="109"/>
      <c r="F23" s="95">
        <f>+F16</f>
        <v>800</v>
      </c>
      <c r="G23" s="92" t="s">
        <v>23</v>
      </c>
      <c r="H23" s="90" t="s">
        <v>60</v>
      </c>
      <c r="I23" s="68"/>
      <c r="J23" s="68"/>
      <c r="K23" s="68"/>
    </row>
    <row r="24" spans="1:15" ht="15.75" thickBot="1" x14ac:dyDescent="0.3">
      <c r="A24" s="68"/>
      <c r="B24" s="68"/>
      <c r="C24" s="97" t="s">
        <v>1</v>
      </c>
      <c r="D24" s="98"/>
      <c r="E24" s="110"/>
      <c r="F24" s="67">
        <f>+F21-F22+F23</f>
        <v>-300</v>
      </c>
      <c r="G24" s="100" t="s">
        <v>25</v>
      </c>
      <c r="H24" s="111" t="s">
        <v>2</v>
      </c>
      <c r="I24" s="68"/>
      <c r="J24" s="68"/>
      <c r="K24" s="68"/>
    </row>
    <row r="25" spans="1:15" x14ac:dyDescent="0.25">
      <c r="A25" s="68"/>
      <c r="B25" s="68"/>
      <c r="C25" s="112"/>
      <c r="D25" s="112"/>
      <c r="E25" s="112"/>
      <c r="F25" s="113"/>
      <c r="G25" s="112"/>
      <c r="H25" s="114"/>
      <c r="I25" s="68"/>
      <c r="J25" s="68"/>
      <c r="K25" s="68"/>
    </row>
    <row r="26" spans="1:15" x14ac:dyDescent="0.25">
      <c r="A26" s="68"/>
      <c r="B26" s="69" t="s">
        <v>89</v>
      </c>
      <c r="C26" s="69" t="s">
        <v>90</v>
      </c>
      <c r="D26" s="70"/>
      <c r="E26" s="112"/>
      <c r="F26" s="113"/>
      <c r="G26" s="112"/>
      <c r="H26" s="114"/>
      <c r="I26" s="68"/>
      <c r="J26" s="68"/>
      <c r="K26" s="68"/>
    </row>
    <row r="27" spans="1:15" ht="15.75" thickBot="1" x14ac:dyDescent="0.3">
      <c r="A27" s="68"/>
      <c r="B27" s="68"/>
      <c r="C27" s="68"/>
      <c r="D27" s="70"/>
      <c r="E27" s="112"/>
      <c r="F27" s="113"/>
      <c r="G27" s="112"/>
      <c r="H27" s="114"/>
      <c r="I27" s="68"/>
      <c r="J27" s="68"/>
      <c r="K27" s="68"/>
    </row>
    <row r="28" spans="1:15" x14ac:dyDescent="0.25">
      <c r="A28" s="68"/>
      <c r="B28" s="68"/>
      <c r="C28" s="115" t="s">
        <v>31</v>
      </c>
      <c r="D28" s="116"/>
      <c r="E28" s="117"/>
      <c r="F28" s="118"/>
      <c r="G28" s="112"/>
      <c r="H28" s="114"/>
      <c r="I28" s="68"/>
      <c r="J28" s="68"/>
      <c r="K28" s="68"/>
    </row>
    <row r="29" spans="1:15" x14ac:dyDescent="0.25">
      <c r="A29" s="68"/>
      <c r="B29" s="68"/>
      <c r="C29" s="119" t="s">
        <v>91</v>
      </c>
      <c r="D29" s="120"/>
      <c r="E29" s="112"/>
      <c r="F29" s="121"/>
      <c r="G29" s="112"/>
      <c r="H29" s="114"/>
      <c r="I29" s="68"/>
      <c r="J29" s="68"/>
      <c r="K29" s="68"/>
    </row>
    <row r="30" spans="1:15" x14ac:dyDescent="0.25">
      <c r="A30" s="68"/>
      <c r="B30" s="68"/>
      <c r="C30" s="119" t="s">
        <v>29</v>
      </c>
      <c r="D30" s="82"/>
      <c r="E30" s="122">
        <v>2000</v>
      </c>
      <c r="F30" s="121"/>
      <c r="G30" s="112"/>
      <c r="H30" s="114"/>
      <c r="I30" s="68"/>
      <c r="J30" s="68"/>
      <c r="K30" s="68"/>
    </row>
    <row r="31" spans="1:15" ht="15.75" thickBot="1" x14ac:dyDescent="0.3">
      <c r="A31" s="68"/>
      <c r="B31" s="68"/>
      <c r="C31" s="119" t="s">
        <v>27</v>
      </c>
      <c r="D31" s="82"/>
      <c r="E31" s="123">
        <f>F7</f>
        <v>-800</v>
      </c>
      <c r="F31" s="121"/>
      <c r="G31" s="112"/>
      <c r="H31" s="114"/>
      <c r="I31" s="68"/>
      <c r="J31" s="68"/>
      <c r="K31" s="68"/>
    </row>
    <row r="32" spans="1:15" ht="15.75" thickTop="1" x14ac:dyDescent="0.25">
      <c r="A32" s="68"/>
      <c r="B32" s="68"/>
      <c r="C32" s="124" t="s">
        <v>30</v>
      </c>
      <c r="D32" s="82"/>
      <c r="E32" s="82"/>
      <c r="F32" s="125">
        <f>SUM(E30:E31)</f>
        <v>1200</v>
      </c>
      <c r="G32" s="112"/>
      <c r="H32" s="114"/>
      <c r="I32" s="68"/>
      <c r="J32" s="68"/>
      <c r="K32" s="68"/>
    </row>
    <row r="33" spans="1:11" ht="15.75" thickBot="1" x14ac:dyDescent="0.3">
      <c r="A33" s="68"/>
      <c r="B33" s="68"/>
      <c r="C33" s="119"/>
      <c r="D33" s="82"/>
      <c r="E33" s="122"/>
      <c r="F33" s="121"/>
      <c r="G33" s="112"/>
      <c r="H33" s="114"/>
      <c r="I33" s="68"/>
      <c r="J33" s="68"/>
      <c r="K33" s="68"/>
    </row>
    <row r="34" spans="1:11" x14ac:dyDescent="0.25">
      <c r="A34" s="68"/>
      <c r="B34" s="68"/>
      <c r="C34" s="115" t="s">
        <v>32</v>
      </c>
      <c r="D34" s="126"/>
      <c r="E34" s="127"/>
      <c r="F34" s="118"/>
      <c r="G34" s="112"/>
      <c r="H34" s="114"/>
      <c r="I34" s="68"/>
      <c r="J34" s="68"/>
      <c r="K34" s="68"/>
    </row>
    <row r="35" spans="1:11" x14ac:dyDescent="0.25">
      <c r="A35" s="68"/>
      <c r="B35" s="68"/>
      <c r="C35" s="119" t="str">
        <f>+C12</f>
        <v>Ingresos del giro percibidos</v>
      </c>
      <c r="D35" s="82"/>
      <c r="E35" s="122">
        <f>+F12</f>
        <v>9000</v>
      </c>
      <c r="F35" s="121"/>
      <c r="G35" s="112"/>
      <c r="H35" s="114"/>
      <c r="I35" s="68"/>
      <c r="J35" s="68"/>
      <c r="K35" s="68"/>
    </row>
    <row r="36" spans="1:11" x14ac:dyDescent="0.25">
      <c r="A36" s="68"/>
      <c r="B36" s="68"/>
      <c r="C36" s="119" t="str">
        <f t="shared" ref="C36:C37" si="0">+C13</f>
        <v>Costo directo de los bienes y servicios</v>
      </c>
      <c r="D36" s="82"/>
      <c r="E36" s="128">
        <f>-F13</f>
        <v>-8500</v>
      </c>
      <c r="F36" s="121"/>
      <c r="G36" s="112"/>
      <c r="H36" s="114"/>
      <c r="I36" s="68"/>
      <c r="J36" s="68"/>
      <c r="K36" s="68"/>
    </row>
    <row r="37" spans="1:11" ht="15.75" thickBot="1" x14ac:dyDescent="0.3">
      <c r="A37" s="68"/>
      <c r="B37" s="68"/>
      <c r="C37" s="119" t="str">
        <f t="shared" si="0"/>
        <v>Remuneraciones</v>
      </c>
      <c r="D37" s="82"/>
      <c r="E37" s="123">
        <f>-F14</f>
        <v>-2000</v>
      </c>
      <c r="F37" s="121"/>
      <c r="G37" s="112"/>
      <c r="H37" s="114"/>
      <c r="I37" s="68"/>
      <c r="J37" s="68"/>
      <c r="K37" s="68"/>
    </row>
    <row r="38" spans="1:11" ht="16.5" thickTop="1" thickBot="1" x14ac:dyDescent="0.3">
      <c r="A38" s="68"/>
      <c r="B38" s="68"/>
      <c r="C38" s="124" t="s">
        <v>92</v>
      </c>
      <c r="D38" s="82"/>
      <c r="E38" s="82"/>
      <c r="F38" s="129">
        <f>SUM(E35:E37)</f>
        <v>-1500</v>
      </c>
      <c r="G38" s="112"/>
      <c r="H38" s="114"/>
      <c r="I38" s="68"/>
      <c r="J38" s="68"/>
      <c r="K38" s="68"/>
    </row>
    <row r="39" spans="1:11" ht="16.5" thickTop="1" thickBot="1" x14ac:dyDescent="0.3">
      <c r="A39" s="68"/>
      <c r="B39" s="68"/>
      <c r="C39" s="119"/>
      <c r="D39" s="82"/>
      <c r="E39" s="122"/>
      <c r="F39" s="121"/>
      <c r="G39" s="112"/>
      <c r="H39" s="114"/>
      <c r="I39" s="68"/>
      <c r="J39" s="68"/>
      <c r="K39" s="68"/>
    </row>
    <row r="40" spans="1:11" ht="15.75" thickBot="1" x14ac:dyDescent="0.3">
      <c r="A40" s="68"/>
      <c r="B40" s="68"/>
      <c r="C40" s="157" t="s">
        <v>88</v>
      </c>
      <c r="D40" s="158"/>
      <c r="E40" s="158"/>
      <c r="F40" s="130">
        <f>+F32+F38</f>
        <v>-300</v>
      </c>
      <c r="G40" s="112"/>
      <c r="H40" s="114"/>
      <c r="I40" s="68"/>
      <c r="J40" s="68"/>
      <c r="K40" s="68"/>
    </row>
    <row r="41" spans="1:11" x14ac:dyDescent="0.25">
      <c r="A41" s="68"/>
      <c r="B41" s="68"/>
      <c r="C41" s="112"/>
      <c r="D41" s="112"/>
      <c r="E41" s="112"/>
      <c r="F41" s="113"/>
      <c r="G41" s="112"/>
      <c r="H41" s="114"/>
      <c r="I41" s="68"/>
      <c r="J41" s="68"/>
      <c r="K41" s="68"/>
    </row>
    <row r="42" spans="1:11" x14ac:dyDescent="0.25">
      <c r="A42" s="68"/>
      <c r="B42" s="68"/>
      <c r="C42" s="112"/>
      <c r="D42" s="112"/>
      <c r="E42" s="112"/>
      <c r="F42" s="113"/>
      <c r="G42" s="112"/>
      <c r="H42" s="114"/>
      <c r="I42" s="68"/>
      <c r="J42" s="68"/>
      <c r="K42" s="68"/>
    </row>
    <row r="43" spans="1:11" x14ac:dyDescent="0.25">
      <c r="A43" s="68"/>
      <c r="B43" s="68"/>
      <c r="C43" s="68"/>
      <c r="D43" s="82"/>
      <c r="E43" s="82"/>
      <c r="F43" s="68"/>
      <c r="G43" s="131"/>
      <c r="H43" s="68"/>
      <c r="I43" s="68"/>
      <c r="J43" s="68"/>
      <c r="K43" s="68"/>
    </row>
    <row r="44" spans="1:11" x14ac:dyDescent="0.25">
      <c r="I44" s="5"/>
    </row>
    <row r="47" spans="1:11" x14ac:dyDescent="0.25">
      <c r="C47" s="9" t="s">
        <v>82</v>
      </c>
    </row>
  </sheetData>
  <mergeCells count="5">
    <mergeCell ref="C2:J2"/>
    <mergeCell ref="C5:E5"/>
    <mergeCell ref="C11:E11"/>
    <mergeCell ref="C20:E20"/>
    <mergeCell ref="C40:E40"/>
  </mergeCells>
  <phoneticPr fontId="8" type="noConversion"/>
  <hyperlinks>
    <hyperlink ref="J4" location="Indice!A1" display="Ir al índice"/>
  </hyperlinks>
  <pageMargins left="0.31" right="0.48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tabSelected="1" zoomScale="130" zoomScaleNormal="130" zoomScalePageLayoutView="130" workbookViewId="0">
      <selection activeCell="J14" sqref="J14"/>
    </sheetView>
  </sheetViews>
  <sheetFormatPr baseColWidth="10" defaultColWidth="11.42578125" defaultRowHeight="15" x14ac:dyDescent="0.25"/>
  <cols>
    <col min="1" max="1" width="2.28515625" style="1" customWidth="1"/>
    <col min="2" max="2" width="4.28515625" style="1" customWidth="1"/>
    <col min="3" max="3" width="17.28515625" style="1" customWidth="1"/>
    <col min="4" max="4" width="12.42578125" style="1" customWidth="1"/>
    <col min="5" max="5" width="19.28515625" style="1" customWidth="1"/>
    <col min="6" max="6" width="8.7109375" style="2" customWidth="1"/>
    <col min="7" max="7" width="3.42578125" style="1" bestFit="1" customWidth="1"/>
    <col min="8" max="8" width="12.42578125" style="1" customWidth="1"/>
    <col min="9" max="9" width="4.42578125" style="1" customWidth="1"/>
    <col min="10" max="10" width="16.28515625" style="1" customWidth="1"/>
    <col min="11" max="12" width="14.42578125" style="1" customWidth="1"/>
    <col min="13" max="13" width="7.42578125" style="1" customWidth="1"/>
    <col min="14" max="14" width="11.42578125" style="1"/>
    <col min="15" max="15" width="3.42578125" style="1" bestFit="1" customWidth="1"/>
    <col min="16" max="16" width="1.42578125" style="1" customWidth="1"/>
    <col min="17" max="17" width="14" style="1" customWidth="1"/>
    <col min="18" max="18" width="8.28515625" style="1" customWidth="1"/>
    <col min="19" max="16384" width="11.42578125" style="1"/>
  </cols>
  <sheetData>
    <row r="1" spans="2:18" ht="11.1" customHeight="1" x14ac:dyDescent="0.3">
      <c r="C1" s="8"/>
    </row>
    <row r="2" spans="2:18" ht="18" customHeight="1" x14ac:dyDescent="0.3">
      <c r="B2" s="3" t="s">
        <v>85</v>
      </c>
      <c r="C2" s="141" t="s">
        <v>18</v>
      </c>
      <c r="D2" s="141"/>
      <c r="E2" s="141"/>
      <c r="F2" s="141"/>
      <c r="G2" s="141"/>
      <c r="H2" s="141"/>
      <c r="I2" s="159"/>
      <c r="J2" s="159"/>
    </row>
    <row r="3" spans="2:18" ht="7.35" customHeight="1" x14ac:dyDescent="0.25">
      <c r="C3" s="15"/>
      <c r="D3" s="15"/>
      <c r="E3" s="15"/>
      <c r="F3" s="16"/>
      <c r="G3" s="15"/>
      <c r="H3" s="15"/>
    </row>
    <row r="4" spans="2:18" ht="15.75" thickBot="1" x14ac:dyDescent="0.3">
      <c r="B4" s="3" t="s">
        <v>75</v>
      </c>
      <c r="C4" s="14" t="s">
        <v>68</v>
      </c>
      <c r="D4" s="14"/>
      <c r="E4" s="14"/>
      <c r="F4" s="16"/>
      <c r="G4" s="15"/>
      <c r="H4" s="15"/>
      <c r="J4" s="137" t="s">
        <v>96</v>
      </c>
    </row>
    <row r="5" spans="2:18" ht="15.75" thickBot="1" x14ac:dyDescent="0.3">
      <c r="C5" s="139" t="s">
        <v>26</v>
      </c>
      <c r="D5" s="139"/>
      <c r="E5" s="140"/>
      <c r="F5" s="18" t="s">
        <v>61</v>
      </c>
      <c r="G5" s="15"/>
      <c r="H5" s="15"/>
    </row>
    <row r="6" spans="2:18" x14ac:dyDescent="0.25">
      <c r="C6" s="19" t="s">
        <v>8</v>
      </c>
      <c r="D6" s="20"/>
      <c r="E6" s="20"/>
      <c r="F6" s="21">
        <v>2500</v>
      </c>
      <c r="G6" s="15"/>
      <c r="H6" s="15"/>
    </row>
    <row r="7" spans="2:18" x14ac:dyDescent="0.25">
      <c r="C7" s="132" t="s">
        <v>106</v>
      </c>
      <c r="D7" s="28"/>
      <c r="E7" s="133">
        <v>4.8000000000000001E-2</v>
      </c>
      <c r="F7" s="61"/>
      <c r="G7" s="15"/>
      <c r="H7" s="15"/>
    </row>
    <row r="8" spans="2:18" ht="15.75" thickBot="1" x14ac:dyDescent="0.3">
      <c r="C8" s="25" t="s">
        <v>64</v>
      </c>
      <c r="D8" s="26"/>
      <c r="E8" s="26"/>
      <c r="F8" s="27">
        <v>5000</v>
      </c>
      <c r="G8" s="15"/>
      <c r="H8" s="15"/>
    </row>
    <row r="9" spans="2:18" x14ac:dyDescent="0.25">
      <c r="C9" s="15"/>
      <c r="D9" s="15"/>
      <c r="E9" s="28"/>
      <c r="F9" s="16"/>
      <c r="G9" s="15"/>
      <c r="H9" s="15"/>
    </row>
    <row r="10" spans="2:18" ht="15.75" thickBot="1" x14ac:dyDescent="0.3">
      <c r="B10" s="3" t="s">
        <v>76</v>
      </c>
      <c r="C10" s="29" t="s">
        <v>72</v>
      </c>
      <c r="D10" s="29"/>
      <c r="E10" s="30"/>
      <c r="F10" s="16"/>
      <c r="G10" s="15"/>
      <c r="H10" s="31"/>
    </row>
    <row r="11" spans="2:18" ht="27.95" customHeight="1" thickBot="1" x14ac:dyDescent="0.3">
      <c r="C11" s="139" t="s">
        <v>26</v>
      </c>
      <c r="D11" s="139"/>
      <c r="E11" s="139"/>
      <c r="F11" s="32" t="s">
        <v>61</v>
      </c>
      <c r="G11" s="32"/>
      <c r="H11" s="33" t="s">
        <v>70</v>
      </c>
    </row>
    <row r="12" spans="2:18" x14ac:dyDescent="0.25">
      <c r="C12" s="22" t="s">
        <v>28</v>
      </c>
      <c r="D12" s="23"/>
      <c r="E12" s="23"/>
      <c r="F12" s="21">
        <v>6000</v>
      </c>
      <c r="G12" s="34" t="s">
        <v>23</v>
      </c>
      <c r="H12" s="35" t="s">
        <v>63</v>
      </c>
    </row>
    <row r="13" spans="2:18" ht="15.75" thickBot="1" x14ac:dyDescent="0.3">
      <c r="C13" s="37" t="s">
        <v>22</v>
      </c>
      <c r="D13" s="38"/>
      <c r="E13" s="38"/>
      <c r="F13" s="39">
        <v>2000</v>
      </c>
      <c r="G13" s="40" t="s">
        <v>24</v>
      </c>
      <c r="H13" s="41" t="s">
        <v>38</v>
      </c>
    </row>
    <row r="14" spans="2:18" ht="15.75" thickBot="1" x14ac:dyDescent="0.3">
      <c r="C14" s="42" t="s">
        <v>42</v>
      </c>
      <c r="D14" s="43"/>
      <c r="E14" s="43"/>
      <c r="F14" s="44">
        <f>+F12+-F13</f>
        <v>4000</v>
      </c>
      <c r="G14" s="45" t="s">
        <v>25</v>
      </c>
      <c r="H14" s="46" t="s">
        <v>43</v>
      </c>
      <c r="R14" s="3"/>
    </row>
    <row r="15" spans="2:18" ht="15.75" thickBot="1" x14ac:dyDescent="0.3">
      <c r="C15" s="47" t="s">
        <v>6</v>
      </c>
      <c r="D15" s="48"/>
      <c r="E15" s="48"/>
      <c r="F15" s="49">
        <f>+ROUND(F8*E7,0)</f>
        <v>240</v>
      </c>
      <c r="G15" s="40" t="s">
        <v>24</v>
      </c>
      <c r="H15" s="41" t="s">
        <v>94</v>
      </c>
      <c r="N15" s="4"/>
      <c r="O15" s="4"/>
    </row>
    <row r="16" spans="2:18" ht="15.75" thickBot="1" x14ac:dyDescent="0.3">
      <c r="C16" s="42" t="s">
        <v>41</v>
      </c>
      <c r="D16" s="43"/>
      <c r="E16" s="43"/>
      <c r="F16" s="44">
        <f>+F14-F15</f>
        <v>3760</v>
      </c>
      <c r="G16" s="45" t="s">
        <v>25</v>
      </c>
      <c r="H16" s="46" t="s">
        <v>40</v>
      </c>
      <c r="N16" s="2"/>
      <c r="O16" s="2"/>
    </row>
    <row r="17" spans="2:15" x14ac:dyDescent="0.25">
      <c r="C17" s="15"/>
      <c r="D17" s="15"/>
      <c r="E17" s="28"/>
      <c r="F17" s="16"/>
      <c r="G17" s="15"/>
      <c r="H17" s="15"/>
      <c r="N17" s="2"/>
      <c r="O17" s="2"/>
    </row>
    <row r="18" spans="2:15" ht="15.75" thickBot="1" x14ac:dyDescent="0.3">
      <c r="B18" s="3" t="s">
        <v>77</v>
      </c>
      <c r="C18" s="29" t="s">
        <v>73</v>
      </c>
      <c r="D18" s="29"/>
      <c r="E18" s="30"/>
      <c r="F18" s="29"/>
      <c r="G18" s="29"/>
      <c r="H18" s="15"/>
      <c r="I18" s="6"/>
      <c r="K18" s="6"/>
      <c r="N18" s="2"/>
      <c r="O18" s="2"/>
    </row>
    <row r="19" spans="2:15" ht="30.95" customHeight="1" thickBot="1" x14ac:dyDescent="0.3">
      <c r="C19" s="139" t="s">
        <v>26</v>
      </c>
      <c r="D19" s="139"/>
      <c r="E19" s="139"/>
      <c r="F19" s="32" t="s">
        <v>61</v>
      </c>
      <c r="G19" s="32"/>
      <c r="H19" s="33" t="s">
        <v>74</v>
      </c>
    </row>
    <row r="20" spans="2:15" x14ac:dyDescent="0.25">
      <c r="C20" s="19" t="s">
        <v>104</v>
      </c>
      <c r="D20" s="20"/>
      <c r="E20" s="52"/>
      <c r="F20" s="21">
        <f>+F8</f>
        <v>5000</v>
      </c>
      <c r="G20" s="34" t="s">
        <v>23</v>
      </c>
      <c r="H20" s="53" t="s">
        <v>33</v>
      </c>
    </row>
    <row r="21" spans="2:15" x14ac:dyDescent="0.25">
      <c r="C21" s="134" t="str">
        <f>+C15</f>
        <v>Corrección monetaria CPT inicial</v>
      </c>
      <c r="D21" s="135"/>
      <c r="E21" s="136"/>
      <c r="F21" s="49">
        <f>+F15</f>
        <v>240</v>
      </c>
      <c r="G21" s="36" t="s">
        <v>23</v>
      </c>
      <c r="H21" s="55" t="s">
        <v>62</v>
      </c>
    </row>
    <row r="22" spans="2:15" ht="15.75" thickBot="1" x14ac:dyDescent="0.3">
      <c r="C22" s="22" t="str">
        <f>+C16</f>
        <v>RLI afecta IDPC</v>
      </c>
      <c r="D22" s="23"/>
      <c r="E22" s="54"/>
      <c r="F22" s="24">
        <f>+F16</f>
        <v>3760</v>
      </c>
      <c r="G22" s="36" t="s">
        <v>23</v>
      </c>
      <c r="H22" s="55" t="s">
        <v>34</v>
      </c>
    </row>
    <row r="23" spans="2:15" ht="15.75" thickBot="1" x14ac:dyDescent="0.3">
      <c r="C23" s="42" t="s">
        <v>105</v>
      </c>
      <c r="D23" s="43"/>
      <c r="E23" s="58"/>
      <c r="F23" s="44">
        <f>+F20+F22+F21</f>
        <v>9000</v>
      </c>
      <c r="G23" s="45" t="s">
        <v>25</v>
      </c>
      <c r="H23" s="59" t="s">
        <v>36</v>
      </c>
    </row>
    <row r="24" spans="2:15" x14ac:dyDescent="0.25">
      <c r="C24" s="15"/>
      <c r="D24" s="28"/>
      <c r="E24" s="28"/>
      <c r="F24" s="15"/>
      <c r="G24" s="60"/>
      <c r="H24" s="15"/>
    </row>
    <row r="25" spans="2:15" x14ac:dyDescent="0.25">
      <c r="C25" s="15"/>
      <c r="D25" s="15"/>
      <c r="E25" s="15"/>
      <c r="F25" s="16"/>
      <c r="G25" s="15"/>
      <c r="H25" s="15"/>
      <c r="I25" s="5"/>
    </row>
    <row r="28" spans="2:15" x14ac:dyDescent="0.25">
      <c r="C28" s="9" t="s">
        <v>82</v>
      </c>
    </row>
  </sheetData>
  <mergeCells count="4">
    <mergeCell ref="C2:J2"/>
    <mergeCell ref="C5:E5"/>
    <mergeCell ref="C11:E11"/>
    <mergeCell ref="C19:E19"/>
  </mergeCells>
  <phoneticPr fontId="8" type="noConversion"/>
  <hyperlinks>
    <hyperlink ref="J4" location="Indice!A1" display="Ir al índice"/>
  </hyperlinks>
  <pageMargins left="0.31" right="0.48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Indice</vt:lpstr>
      <vt:lpstr>1.-Dividendos percibidos </vt:lpstr>
      <vt:lpstr>2.-Dividendos distribuidos</vt:lpstr>
      <vt:lpstr>3.- GR art.21 LIR</vt:lpstr>
      <vt:lpstr>4.-Incentivo al ahorro art. 14E</vt:lpstr>
      <vt:lpstr>5.-INR</vt:lpstr>
      <vt:lpstr>6.- Pérdidas de arrastre</vt:lpstr>
      <vt:lpstr>7.- Corrección monetaria CPTi</vt:lpstr>
      <vt:lpstr>'3.- GR art.21 LIR'!_Hlt284861986</vt:lpstr>
      <vt:lpstr>'3.- GR art.21 LIR'!_Hlt284861998</vt:lpstr>
      <vt:lpstr>'5.-INR'!Área_de_impresión</vt:lpstr>
      <vt:lpstr>'6.- Pérdidas de arrastre'!Área_de_impresión</vt:lpstr>
      <vt:lpstr>'7.- Corrección monetaria CPTi'!Área_de_impresión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Estephany Sanchez Diaz</dc:creator>
  <cp:lastModifiedBy>Carmen Gloria Jorquera Sanchez</cp:lastModifiedBy>
  <cp:lastPrinted>2021-03-24T20:00:06Z</cp:lastPrinted>
  <dcterms:created xsi:type="dcterms:W3CDTF">2021-02-08T12:22:46Z</dcterms:created>
  <dcterms:modified xsi:type="dcterms:W3CDTF">2024-01-25T16:02:49Z</dcterms:modified>
</cp:coreProperties>
</file>